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8_{9C0C2E2E-EA25-4CC8-B93E-E53E3EF1BD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álculo anu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C10" i="1" l="1"/>
  <c r="AI10" i="1" l="1"/>
  <c r="AI40" i="1" s="1"/>
  <c r="AE10" i="1"/>
  <c r="AE40" i="1" s="1"/>
  <c r="AA10" i="1"/>
  <c r="W10" i="1"/>
  <c r="S10" i="1"/>
  <c r="O10" i="1"/>
  <c r="O40" i="1" s="1"/>
  <c r="K10" i="1"/>
  <c r="G10" i="1"/>
  <c r="C20" i="1"/>
  <c r="D20" i="1" s="1"/>
  <c r="AM39" i="1"/>
  <c r="AM38" i="1"/>
  <c r="AI29" i="1"/>
  <c r="AE29" i="1"/>
  <c r="AA29" i="1"/>
  <c r="W29" i="1"/>
  <c r="S29" i="1"/>
  <c r="O29" i="1"/>
  <c r="K29" i="1"/>
  <c r="G29" i="1"/>
  <c r="AM31" i="1"/>
  <c r="AM30" i="1"/>
  <c r="AJ12" i="1"/>
  <c r="AM9" i="1"/>
  <c r="AJ26" i="1"/>
  <c r="AJ25" i="1"/>
  <c r="AJ24" i="1"/>
  <c r="AJ23" i="1"/>
  <c r="AJ22" i="1"/>
  <c r="AJ19" i="1"/>
  <c r="AJ18" i="1"/>
  <c r="AJ17" i="1"/>
  <c r="AJ16" i="1"/>
  <c r="AJ15" i="1"/>
  <c r="AJ14" i="1"/>
  <c r="AJ13" i="1"/>
  <c r="AF26" i="1"/>
  <c r="AF25" i="1"/>
  <c r="AF24" i="1"/>
  <c r="AF23" i="1"/>
  <c r="AF22" i="1"/>
  <c r="AF19" i="1"/>
  <c r="AF18" i="1"/>
  <c r="AF17" i="1"/>
  <c r="AF16" i="1"/>
  <c r="AF15" i="1"/>
  <c r="AF14" i="1"/>
  <c r="AF13" i="1"/>
  <c r="AF12" i="1"/>
  <c r="AB26" i="1"/>
  <c r="AB25" i="1"/>
  <c r="AB24" i="1"/>
  <c r="AB23" i="1"/>
  <c r="AB22" i="1"/>
  <c r="AB19" i="1"/>
  <c r="AB18" i="1"/>
  <c r="AB17" i="1"/>
  <c r="AB16" i="1"/>
  <c r="AB15" i="1"/>
  <c r="AB14" i="1"/>
  <c r="AB13" i="1"/>
  <c r="AB12" i="1"/>
  <c r="X26" i="1"/>
  <c r="X25" i="1"/>
  <c r="X24" i="1"/>
  <c r="X23" i="1"/>
  <c r="X22" i="1"/>
  <c r="X19" i="1"/>
  <c r="X18" i="1"/>
  <c r="X17" i="1"/>
  <c r="X16" i="1"/>
  <c r="X15" i="1"/>
  <c r="X14" i="1"/>
  <c r="X13" i="1"/>
  <c r="X12" i="1"/>
  <c r="T26" i="1"/>
  <c r="T25" i="1"/>
  <c r="T24" i="1"/>
  <c r="T23" i="1"/>
  <c r="T22" i="1"/>
  <c r="T19" i="1"/>
  <c r="T18" i="1"/>
  <c r="T17" i="1"/>
  <c r="T16" i="1"/>
  <c r="T15" i="1"/>
  <c r="T14" i="1"/>
  <c r="T13" i="1"/>
  <c r="T12" i="1"/>
  <c r="P26" i="1"/>
  <c r="P25" i="1"/>
  <c r="P24" i="1"/>
  <c r="P23" i="1"/>
  <c r="P22" i="1"/>
  <c r="P19" i="1"/>
  <c r="P18" i="1"/>
  <c r="P17" i="1"/>
  <c r="P16" i="1"/>
  <c r="P15" i="1"/>
  <c r="P14" i="1"/>
  <c r="P13" i="1"/>
  <c r="P12" i="1"/>
  <c r="L26" i="1"/>
  <c r="L25" i="1"/>
  <c r="L24" i="1"/>
  <c r="L23" i="1"/>
  <c r="L22" i="1"/>
  <c r="L19" i="1"/>
  <c r="L18" i="1"/>
  <c r="L17" i="1"/>
  <c r="L16" i="1"/>
  <c r="L15" i="1"/>
  <c r="L14" i="1"/>
  <c r="L13" i="1"/>
  <c r="L12" i="1"/>
  <c r="H26" i="1"/>
  <c r="H25" i="1"/>
  <c r="H24" i="1"/>
  <c r="H23" i="1"/>
  <c r="H22" i="1"/>
  <c r="H19" i="1"/>
  <c r="H18" i="1"/>
  <c r="H17" i="1"/>
  <c r="H16" i="1"/>
  <c r="H15" i="1"/>
  <c r="H14" i="1"/>
  <c r="H13" i="1"/>
  <c r="H12" i="1"/>
  <c r="D23" i="1"/>
  <c r="D24" i="1"/>
  <c r="D25" i="1"/>
  <c r="D26" i="1"/>
  <c r="D22" i="1"/>
  <c r="D19" i="1"/>
  <c r="D13" i="1"/>
  <c r="D14" i="1"/>
  <c r="D15" i="1"/>
  <c r="D16" i="1"/>
  <c r="D17" i="1"/>
  <c r="D18" i="1"/>
  <c r="D12" i="1"/>
  <c r="AI32" i="1"/>
  <c r="AJ32" i="1" s="1"/>
  <c r="AI27" i="1"/>
  <c r="AJ27" i="1" s="1"/>
  <c r="AI20" i="1"/>
  <c r="AJ20" i="1" s="1"/>
  <c r="AE32" i="1"/>
  <c r="AF32" i="1" s="1"/>
  <c r="AE27" i="1"/>
  <c r="AF27" i="1" s="1"/>
  <c r="AE20" i="1"/>
  <c r="AF20" i="1" s="1"/>
  <c r="AA32" i="1"/>
  <c r="AB32" i="1" s="1"/>
  <c r="AA27" i="1"/>
  <c r="AB27" i="1" s="1"/>
  <c r="AA20" i="1"/>
  <c r="AB20" i="1" s="1"/>
  <c r="AA40" i="1"/>
  <c r="W32" i="1"/>
  <c r="X32" i="1" s="1"/>
  <c r="W27" i="1"/>
  <c r="X27" i="1" s="1"/>
  <c r="W20" i="1"/>
  <c r="X20" i="1" s="1"/>
  <c r="W40" i="1"/>
  <c r="S32" i="1"/>
  <c r="T32" i="1" s="1"/>
  <c r="S27" i="1"/>
  <c r="T27" i="1" s="1"/>
  <c r="S20" i="1"/>
  <c r="T20" i="1" s="1"/>
  <c r="S40" i="1"/>
  <c r="O32" i="1"/>
  <c r="P32" i="1" s="1"/>
  <c r="O27" i="1"/>
  <c r="P27" i="1" s="1"/>
  <c r="O20" i="1"/>
  <c r="P20" i="1" s="1"/>
  <c r="K32" i="1"/>
  <c r="L32" i="1" s="1"/>
  <c r="K27" i="1"/>
  <c r="L27" i="1" s="1"/>
  <c r="K20" i="1"/>
  <c r="L20" i="1" s="1"/>
  <c r="K40" i="1"/>
  <c r="G32" i="1"/>
  <c r="H32" i="1" s="1"/>
  <c r="G27" i="1"/>
  <c r="H27" i="1" s="1"/>
  <c r="G20" i="1"/>
  <c r="H20" i="1" s="1"/>
  <c r="G40" i="1"/>
  <c r="C32" i="1"/>
  <c r="D32" i="1" s="1"/>
  <c r="C27" i="1"/>
  <c r="D27" i="1" s="1"/>
  <c r="AM15" i="1" l="1"/>
  <c r="AM19" i="1"/>
  <c r="AM27" i="1"/>
  <c r="AM13" i="1"/>
  <c r="AM18" i="1"/>
  <c r="AM24" i="1"/>
  <c r="AM12" i="1"/>
  <c r="AM17" i="1"/>
  <c r="AM16" i="1"/>
  <c r="AM14" i="1"/>
  <c r="AM22" i="1"/>
  <c r="AM23" i="1"/>
  <c r="AM25" i="1"/>
  <c r="AM26" i="1"/>
  <c r="AI41" i="1"/>
  <c r="AM20" i="1"/>
  <c r="AM32" i="1"/>
  <c r="AM10" i="1"/>
  <c r="AM40" i="1" s="1"/>
  <c r="AM29" i="1"/>
  <c r="O34" i="1"/>
  <c r="O36" i="1" s="1"/>
  <c r="AE34" i="1"/>
  <c r="AE36" i="1" s="1"/>
  <c r="S34" i="1"/>
  <c r="S42" i="1" s="1"/>
  <c r="G34" i="1"/>
  <c r="W34" i="1"/>
  <c r="W42" i="1" s="1"/>
  <c r="AI34" i="1"/>
  <c r="K34" i="1"/>
  <c r="K42" i="1" s="1"/>
  <c r="AA34" i="1"/>
  <c r="AA42" i="1" s="1"/>
  <c r="C34" i="1"/>
  <c r="C36" i="1" s="1"/>
  <c r="C40" i="1"/>
  <c r="AI42" i="1" l="1"/>
  <c r="AM34" i="1"/>
  <c r="AM36" i="1" s="1"/>
  <c r="G41" i="1"/>
  <c r="G36" i="1"/>
  <c r="G42" i="1"/>
  <c r="AE41" i="1"/>
  <c r="W41" i="1"/>
  <c r="AE42" i="1"/>
  <c r="O41" i="1"/>
  <c r="O42" i="1"/>
  <c r="AA36" i="1"/>
  <c r="AI36" i="1"/>
  <c r="S36" i="1"/>
  <c r="K36" i="1"/>
  <c r="W36" i="1"/>
  <c r="K41" i="1"/>
  <c r="S41" i="1"/>
  <c r="AA41" i="1"/>
  <c r="C42" i="1"/>
  <c r="AM42" i="1" l="1"/>
  <c r="AM41" i="1"/>
  <c r="C41" i="1"/>
</calcChain>
</file>

<file path=xl/sharedStrings.xml><?xml version="1.0" encoding="utf-8"?>
<sst xmlns="http://schemas.openxmlformats.org/spreadsheetml/2006/main" count="293" uniqueCount="45">
  <si>
    <t>Luz</t>
  </si>
  <si>
    <t>IA</t>
  </si>
  <si>
    <t>Kg vendidos</t>
  </si>
  <si>
    <t>Kg/IA</t>
  </si>
  <si>
    <t>Sub total</t>
  </si>
  <si>
    <t>Seg. Social</t>
  </si>
  <si>
    <t>Seguros</t>
  </si>
  <si>
    <t>IC</t>
  </si>
  <si>
    <t>MÉDIA ANUAL</t>
  </si>
  <si>
    <t>vs1</t>
  </si>
  <si>
    <t>CÁLCULO POR BANDAS DE COSTES DE PRODUCCIÓN</t>
  </si>
  <si>
    <t>BANDA 1</t>
  </si>
  <si>
    <t>BANDA 2</t>
  </si>
  <si>
    <t>BANDA 3</t>
  </si>
  <si>
    <t>BANDA 4</t>
  </si>
  <si>
    <t>BANDA 5</t>
  </si>
  <si>
    <t>BANDA 6</t>
  </si>
  <si>
    <t>BANDA 7</t>
  </si>
  <si>
    <t>BANDA 8</t>
  </si>
  <si>
    <t>BANDA 9</t>
  </si>
  <si>
    <t>Inseminaciones</t>
  </si>
  <si>
    <t>Agua</t>
  </si>
  <si>
    <t>Gas/Calefacción</t>
  </si>
  <si>
    <t>Amortización</t>
  </si>
  <si>
    <t>Mano de obra</t>
  </si>
  <si>
    <t>Material</t>
  </si>
  <si>
    <t>Reposición</t>
  </si>
  <si>
    <t>Cadáveres</t>
  </si>
  <si>
    <t>Medicación</t>
  </si>
  <si>
    <t>Pienso (€/Tm)</t>
  </si>
  <si>
    <t>Pienso (Tm)</t>
  </si>
  <si>
    <t>Coste/kg</t>
  </si>
  <si>
    <r>
      <t>Coste/kg</t>
    </r>
    <r>
      <rPr>
        <b/>
        <sz val="12"/>
        <color theme="1"/>
        <rFont val="Calibri"/>
        <family val="2"/>
        <scheme val="minor"/>
      </rPr>
      <t xml:space="preserve"> (promedio)</t>
    </r>
  </si>
  <si>
    <t>Precio venta</t>
  </si>
  <si>
    <t>Precio venta (medio)</t>
  </si>
  <si>
    <t>Total Kg vendidos (año)</t>
  </si>
  <si>
    <t>TOTAL VENTA</t>
  </si>
  <si>
    <t>Ganancia</t>
  </si>
  <si>
    <t>Ganancia/Kg</t>
  </si>
  <si>
    <t>no completar</t>
  </si>
  <si>
    <t>TOTAL GASTOS</t>
  </si>
  <si>
    <t>TOTAL GASTOS (año)</t>
  </si>
  <si>
    <t>Otros</t>
  </si>
  <si>
    <t>Pienso ent. (Tm)</t>
  </si>
  <si>
    <t>Pienso entrado (Tm)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</si>
</sst>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_-* #,##0.000\ [$€-816]_-;\-* #,##0.000\ [$€-816]_-;_-* &quot;-&quot;??\ [$€-816]_-;_-@_-"/>
    <numFmt numFmtId="166" formatCode="_-* #,##0\ [$€-816]_-;\-* #,##0\ [$€-816]_-;_-* &quot;-&quot;??\ [$€-816]_-;_-@_-"/>
    <numFmt numFmtId="167" formatCode="_-* #,##0.00\ [$€-816]_-;\-* #,##0.00\ [$€-816]_-;_-* &quot;-&quot;??\ [$€-816]_-;_-@_-"/>
    <numFmt numFmtId="168" formatCode="#,##0.00_ ;\-#,##0.00\ "/>
    <numFmt numFmtId="169" formatCode="#,##0.0"/>
    <numFmt numFmtId="170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7" xfId="0" applyFont="1" applyBorder="1"/>
    <xf numFmtId="0" fontId="0" fillId="0" borderId="0" xfId="0" applyFont="1" applyBorder="1"/>
    <xf numFmtId="0" fontId="0" fillId="0" borderId="0" xfId="0" applyFont="1" applyAlignment="1"/>
    <xf numFmtId="0" fontId="2" fillId="0" borderId="0" xfId="0" applyFont="1" applyBorder="1" applyAlignment="1"/>
    <xf numFmtId="0" fontId="0" fillId="0" borderId="2" xfId="0" applyFont="1" applyFill="1" applyBorder="1"/>
    <xf numFmtId="166" fontId="0" fillId="0" borderId="2" xfId="0" applyNumberFormat="1" applyFont="1" applyFill="1" applyBorder="1" applyAlignment="1">
      <alignment horizontal="center"/>
    </xf>
    <xf numFmtId="0" fontId="0" fillId="0" borderId="5" xfId="0" applyFont="1" applyBorder="1"/>
    <xf numFmtId="166" fontId="0" fillId="0" borderId="5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Fill="1" applyBorder="1"/>
    <xf numFmtId="166" fontId="0" fillId="0" borderId="6" xfId="0" applyNumberFormat="1" applyFont="1" applyFill="1" applyBorder="1" applyAlignment="1">
      <alignment horizontal="center"/>
    </xf>
    <xf numFmtId="166" fontId="0" fillId="0" borderId="2" xfId="0" applyNumberFormat="1" applyFont="1" applyBorder="1" applyAlignment="1">
      <alignment horizontal="center"/>
    </xf>
    <xf numFmtId="166" fontId="2" fillId="3" borderId="7" xfId="0" applyNumberFormat="1" applyFont="1" applyFill="1" applyBorder="1" applyAlignment="1">
      <alignment horizontal="center"/>
    </xf>
    <xf numFmtId="0" fontId="2" fillId="0" borderId="0" xfId="0" applyFont="1" applyBorder="1"/>
    <xf numFmtId="166" fontId="0" fillId="0" borderId="0" xfId="0" applyNumberFormat="1" applyFont="1" applyBorder="1" applyAlignment="1">
      <alignment horizontal="center"/>
    </xf>
    <xf numFmtId="166" fontId="0" fillId="0" borderId="6" xfId="0" applyNumberFormat="1" applyFont="1" applyBorder="1" applyAlignment="1">
      <alignment horizontal="center"/>
    </xf>
    <xf numFmtId="166" fontId="0" fillId="3" borderId="7" xfId="0" applyNumberFormat="1" applyFont="1" applyFill="1" applyBorder="1" applyAlignment="1">
      <alignment horizontal="center"/>
    </xf>
    <xf numFmtId="0" fontId="0" fillId="0" borderId="7" xfId="0" applyFont="1" applyFill="1" applyBorder="1"/>
    <xf numFmtId="0" fontId="2" fillId="0" borderId="7" xfId="0" applyFont="1" applyBorder="1" applyAlignment="1">
      <alignment horizontal="center"/>
    </xf>
    <xf numFmtId="164" fontId="2" fillId="3" borderId="7" xfId="1" applyNumberFormat="1" applyFont="1" applyFill="1" applyBorder="1" applyAlignment="1">
      <alignment horizontal="center"/>
    </xf>
    <xf numFmtId="2" fontId="4" fillId="3" borderId="7" xfId="0" applyNumberFormat="1" applyFont="1" applyFill="1" applyBorder="1" applyAlignment="1">
      <alignment horizontal="center"/>
    </xf>
    <xf numFmtId="0" fontId="4" fillId="0" borderId="7" xfId="0" applyFont="1" applyBorder="1"/>
    <xf numFmtId="167" fontId="0" fillId="0" borderId="0" xfId="0" applyNumberFormat="1" applyFont="1"/>
    <xf numFmtId="167" fontId="0" fillId="0" borderId="0" xfId="0" applyNumberFormat="1" applyFont="1" applyBorder="1"/>
    <xf numFmtId="0" fontId="0" fillId="0" borderId="4" xfId="0" applyFont="1" applyFill="1" applyBorder="1"/>
    <xf numFmtId="0" fontId="0" fillId="0" borderId="14" xfId="0" applyFont="1" applyBorder="1"/>
    <xf numFmtId="167" fontId="2" fillId="0" borderId="0" xfId="0" applyNumberFormat="1" applyFont="1" applyBorder="1"/>
    <xf numFmtId="168" fontId="0" fillId="0" borderId="6" xfId="0" applyNumberFormat="1" applyFont="1" applyBorder="1" applyAlignment="1">
      <alignment horizontal="right"/>
    </xf>
    <xf numFmtId="0" fontId="4" fillId="3" borderId="7" xfId="0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168" fontId="0" fillId="3" borderId="2" xfId="0" applyNumberFormat="1" applyFont="1" applyFill="1" applyBorder="1" applyAlignment="1">
      <alignment horizontal="right"/>
    </xf>
    <xf numFmtId="0" fontId="0" fillId="2" borderId="2" xfId="0" applyFont="1" applyFill="1" applyBorder="1"/>
    <xf numFmtId="164" fontId="2" fillId="2" borderId="15" xfId="1" applyNumberFormat="1" applyFont="1" applyFill="1" applyBorder="1" applyAlignment="1">
      <alignment horizontal="center"/>
    </xf>
    <xf numFmtId="168" fontId="0" fillId="2" borderId="2" xfId="0" applyNumberFormat="1" applyFont="1" applyFill="1" applyBorder="1" applyAlignment="1">
      <alignment horizontal="right"/>
    </xf>
    <xf numFmtId="167" fontId="0" fillId="2" borderId="2" xfId="0" applyNumberFormat="1" applyFont="1" applyFill="1" applyBorder="1"/>
    <xf numFmtId="167" fontId="0" fillId="2" borderId="6" xfId="0" applyNumberFormat="1" applyFont="1" applyFill="1" applyBorder="1"/>
    <xf numFmtId="167" fontId="2" fillId="2" borderId="7" xfId="0" applyNumberFormat="1" applyFont="1" applyFill="1" applyBorder="1"/>
    <xf numFmtId="0" fontId="0" fillId="2" borderId="6" xfId="0" applyFont="1" applyFill="1" applyBorder="1"/>
    <xf numFmtId="167" fontId="4" fillId="2" borderId="7" xfId="0" applyNumberFormat="1" applyFont="1" applyFill="1" applyBorder="1"/>
    <xf numFmtId="169" fontId="0" fillId="2" borderId="7" xfId="0" applyNumberFormat="1" applyFont="1" applyFill="1" applyBorder="1"/>
    <xf numFmtId="0" fontId="2" fillId="2" borderId="7" xfId="0" applyFont="1" applyFill="1" applyBorder="1" applyAlignment="1">
      <alignment horizontal="center"/>
    </xf>
    <xf numFmtId="0" fontId="2" fillId="5" borderId="3" xfId="0" applyFont="1" applyFill="1" applyBorder="1"/>
    <xf numFmtId="0" fontId="2" fillId="5" borderId="1" xfId="0" applyFont="1" applyFill="1" applyBorder="1"/>
    <xf numFmtId="0" fontId="2" fillId="5" borderId="12" xfId="0" applyFont="1" applyFill="1" applyBorder="1"/>
    <xf numFmtId="0" fontId="0" fillId="2" borderId="8" xfId="0" applyFont="1" applyFill="1" applyBorder="1"/>
    <xf numFmtId="0" fontId="2" fillId="2" borderId="8" xfId="0" applyFont="1" applyFill="1" applyBorder="1"/>
    <xf numFmtId="0" fontId="2" fillId="2" borderId="7" xfId="0" applyFont="1" applyFill="1" applyBorder="1" applyAlignment="1"/>
    <xf numFmtId="0" fontId="0" fillId="2" borderId="7" xfId="0" applyFont="1" applyFill="1" applyBorder="1" applyAlignment="1">
      <alignment horizontal="center"/>
    </xf>
    <xf numFmtId="166" fontId="2" fillId="2" borderId="7" xfId="0" applyNumberFormat="1" applyFont="1" applyFill="1" applyBorder="1"/>
    <xf numFmtId="170" fontId="2" fillId="3" borderId="2" xfId="0" applyNumberFormat="1" applyFont="1" applyFill="1" applyBorder="1" applyAlignment="1">
      <alignment horizontal="center"/>
    </xf>
    <xf numFmtId="170" fontId="2" fillId="2" borderId="7" xfId="0" applyNumberFormat="1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2" fillId="5" borderId="2" xfId="0" applyFont="1" applyFill="1" applyBorder="1"/>
    <xf numFmtId="0" fontId="0" fillId="0" borderId="2" xfId="0" applyFont="1" applyBorder="1" applyAlignment="1"/>
    <xf numFmtId="0" fontId="0" fillId="0" borderId="0" xfId="0" applyFont="1" applyBorder="1" applyAlignment="1"/>
    <xf numFmtId="0" fontId="0" fillId="0" borderId="3" xfId="0" applyFont="1" applyFill="1" applyBorder="1"/>
    <xf numFmtId="0" fontId="0" fillId="0" borderId="1" xfId="0" applyFont="1" applyFill="1" applyBorder="1"/>
    <xf numFmtId="0" fontId="0" fillId="0" borderId="12" xfId="0" applyFont="1" applyFill="1" applyBorder="1"/>
    <xf numFmtId="0" fontId="0" fillId="0" borderId="6" xfId="0" applyFont="1" applyFill="1" applyBorder="1"/>
    <xf numFmtId="0" fontId="0" fillId="0" borderId="8" xfId="0" applyFont="1" applyFill="1" applyBorder="1"/>
    <xf numFmtId="0" fontId="0" fillId="0" borderId="10" xfId="0" applyFont="1" applyBorder="1"/>
    <xf numFmtId="0" fontId="0" fillId="0" borderId="9" xfId="0" applyFont="1" applyBorder="1"/>
    <xf numFmtId="0" fontId="0" fillId="0" borderId="2" xfId="0" applyFont="1" applyBorder="1"/>
    <xf numFmtId="0" fontId="2" fillId="5" borderId="6" xfId="0" applyFont="1" applyFill="1" applyBorder="1"/>
    <xf numFmtId="0" fontId="2" fillId="5" borderId="10" xfId="0" applyFont="1" applyFill="1" applyBorder="1"/>
    <xf numFmtId="0" fontId="2" fillId="5" borderId="9" xfId="0" applyFont="1" applyFill="1" applyBorder="1"/>
    <xf numFmtId="0" fontId="2" fillId="2" borderId="7" xfId="0" applyFont="1" applyFill="1" applyBorder="1"/>
    <xf numFmtId="0" fontId="0" fillId="2" borderId="7" xfId="0" applyFont="1" applyFill="1" applyBorder="1"/>
    <xf numFmtId="0" fontId="3" fillId="0" borderId="7" xfId="0" applyFont="1" applyFill="1" applyBorder="1"/>
    <xf numFmtId="0" fontId="6" fillId="0" borderId="0" xfId="0" applyFont="1"/>
    <xf numFmtId="0" fontId="3" fillId="2" borderId="7" xfId="0" applyFont="1" applyFill="1" applyBorder="1"/>
    <xf numFmtId="166" fontId="3" fillId="3" borderId="7" xfId="0" applyNumberFormat="1" applyFont="1" applyFill="1" applyBorder="1" applyAlignment="1">
      <alignment horizontal="center"/>
    </xf>
    <xf numFmtId="165" fontId="3" fillId="3" borderId="7" xfId="0" applyNumberFormat="1" applyFont="1" applyFill="1" applyBorder="1" applyAlignment="1">
      <alignment horizontal="center"/>
    </xf>
    <xf numFmtId="0" fontId="3" fillId="0" borderId="0" xfId="0" applyFont="1"/>
    <xf numFmtId="166" fontId="3" fillId="2" borderId="7" xfId="0" applyNumberFormat="1" applyFont="1" applyFill="1" applyBorder="1" applyAlignment="1">
      <alignment horizontal="center"/>
    </xf>
    <xf numFmtId="165" fontId="3" fillId="2" borderId="7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7" fontId="0" fillId="4" borderId="2" xfId="0" applyNumberFormat="1" applyFont="1" applyFill="1" applyBorder="1" applyAlignment="1">
      <alignment horizontal="center"/>
    </xf>
    <xf numFmtId="167" fontId="0" fillId="4" borderId="6" xfId="0" applyNumberFormat="1" applyFont="1" applyFill="1" applyBorder="1" applyAlignment="1">
      <alignment horizontal="center"/>
    </xf>
    <xf numFmtId="167" fontId="2" fillId="4" borderId="7" xfId="0" applyNumberFormat="1" applyFont="1" applyFill="1" applyBorder="1" applyAlignment="1">
      <alignment horizontal="center"/>
    </xf>
    <xf numFmtId="167" fontId="0" fillId="0" borderId="0" xfId="0" applyNumberFormat="1" applyFont="1" applyAlignment="1">
      <alignment horizontal="center"/>
    </xf>
    <xf numFmtId="167" fontId="0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3" borderId="7" xfId="0" applyFont="1" applyFill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170" fontId="2" fillId="3" borderId="2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166" fontId="0" fillId="0" borderId="2" xfId="0" applyNumberFormat="1" applyFont="1" applyFill="1" applyBorder="1" applyAlignment="1">
      <alignment horizontal="right"/>
    </xf>
    <xf numFmtId="166" fontId="0" fillId="0" borderId="6" xfId="0" applyNumberFormat="1" applyFont="1" applyFill="1" applyBorder="1" applyAlignment="1">
      <alignment horizontal="right"/>
    </xf>
    <xf numFmtId="166" fontId="2" fillId="3" borderId="7" xfId="0" applyNumberFormat="1" applyFont="1" applyFill="1" applyBorder="1" applyAlignment="1">
      <alignment horizontal="right"/>
    </xf>
    <xf numFmtId="166" fontId="0" fillId="0" borderId="5" xfId="0" applyNumberFormat="1" applyFont="1" applyBorder="1" applyAlignment="1">
      <alignment horizontal="right"/>
    </xf>
    <xf numFmtId="166" fontId="0" fillId="0" borderId="2" xfId="0" applyNumberFormat="1" applyFont="1" applyBorder="1" applyAlignment="1">
      <alignment horizontal="right"/>
    </xf>
    <xf numFmtId="166" fontId="0" fillId="3" borderId="7" xfId="0" applyNumberFormat="1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2" fontId="4" fillId="3" borderId="7" xfId="0" applyNumberFormat="1" applyFont="1" applyFill="1" applyBorder="1" applyAlignment="1">
      <alignment horizontal="right"/>
    </xf>
    <xf numFmtId="0" fontId="2" fillId="0" borderId="7" xfId="0" applyFont="1" applyBorder="1" applyAlignment="1">
      <alignment horizontal="right"/>
    </xf>
    <xf numFmtId="164" fontId="2" fillId="3" borderId="7" xfId="1" applyNumberFormat="1" applyFont="1" applyFill="1" applyBorder="1" applyAlignment="1">
      <alignment horizontal="right"/>
    </xf>
    <xf numFmtId="166" fontId="3" fillId="3" borderId="7" xfId="0" applyNumberFormat="1" applyFont="1" applyFill="1" applyBorder="1" applyAlignment="1">
      <alignment horizontal="right"/>
    </xf>
    <xf numFmtId="165" fontId="3" fillId="3" borderId="7" xfId="0" applyNumberFormat="1" applyFont="1" applyFill="1" applyBorder="1" applyAlignment="1">
      <alignment horizontal="right"/>
    </xf>
  </cellXfs>
  <cellStyles count="2">
    <cellStyle name="Moneda" xfId="1" builtinId="4"/>
    <cellStyle name="Normal" xfId="0" builtinId="0"/>
  </cellStyles>
  <dxfs count="1">
    <dxf>
      <font>
        <color rgb="FF9C0006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9"/>
  <sheetViews>
    <sheetView tabSelected="1"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42578125" style="4" customWidth="1"/>
    <col min="2" max="2" width="21" style="4" customWidth="1"/>
    <col min="3" max="3" width="13.140625" style="5" bestFit="1" customWidth="1"/>
    <col min="4" max="4" width="10.5703125" style="90" customWidth="1"/>
    <col min="5" max="5" width="2.28515625" style="4" customWidth="1"/>
    <col min="6" max="6" width="17.85546875" style="4" bestFit="1" customWidth="1"/>
    <col min="7" max="7" width="10.85546875" style="4" bestFit="1" customWidth="1"/>
    <col min="8" max="8" width="10.5703125" style="90" customWidth="1"/>
    <col min="9" max="9" width="2.28515625" style="4" customWidth="1"/>
    <col min="10" max="10" width="17.85546875" style="4" bestFit="1" customWidth="1"/>
    <col min="11" max="11" width="10.85546875" style="4" bestFit="1" customWidth="1"/>
    <col min="12" max="12" width="10.5703125" style="90" customWidth="1"/>
    <col min="13" max="13" width="2.28515625" style="4" customWidth="1"/>
    <col min="14" max="14" width="17.85546875" style="4" bestFit="1" customWidth="1"/>
    <col min="15" max="15" width="10.85546875" style="4" customWidth="1"/>
    <col min="16" max="16" width="10.5703125" style="90" customWidth="1"/>
    <col min="17" max="17" width="2.28515625" style="4" customWidth="1"/>
    <col min="18" max="18" width="17.85546875" style="4" bestFit="1" customWidth="1"/>
    <col min="19" max="19" width="10.85546875" style="4" customWidth="1"/>
    <col min="20" max="20" width="10.5703125" style="90" customWidth="1"/>
    <col min="21" max="21" width="2.28515625" style="4" customWidth="1"/>
    <col min="22" max="22" width="17.85546875" style="4" bestFit="1" customWidth="1"/>
    <col min="23" max="23" width="10.85546875" style="4" customWidth="1"/>
    <col min="24" max="24" width="10.5703125" style="90" customWidth="1"/>
    <col min="25" max="25" width="2.28515625" style="4" customWidth="1"/>
    <col min="26" max="26" width="17.85546875" style="4" bestFit="1" customWidth="1"/>
    <col min="27" max="27" width="10.85546875" style="4" customWidth="1"/>
    <col min="28" max="28" width="10.5703125" style="90" customWidth="1"/>
    <col min="29" max="29" width="2.28515625" style="4" customWidth="1"/>
    <col min="30" max="30" width="17.85546875" style="4" bestFit="1" customWidth="1"/>
    <col min="31" max="31" width="10.85546875" style="4" customWidth="1"/>
    <col min="32" max="32" width="10.5703125" style="90" customWidth="1"/>
    <col min="33" max="33" width="2.28515625" style="4" customWidth="1"/>
    <col min="34" max="34" width="17.85546875" style="4" bestFit="1" customWidth="1"/>
    <col min="35" max="35" width="10.85546875" style="4" customWidth="1"/>
    <col min="36" max="36" width="10.5703125" style="90" customWidth="1"/>
    <col min="37" max="37" width="2.28515625" style="4" customWidth="1"/>
    <col min="38" max="38" width="26.85546875" style="4" bestFit="1" customWidth="1"/>
    <col min="39" max="39" width="13.140625" style="4" bestFit="1" customWidth="1"/>
    <col min="40" max="16384" width="9.140625" style="4"/>
  </cols>
  <sheetData>
    <row r="1" spans="1:39" s="87" customFormat="1" ht="31.5" customHeight="1" x14ac:dyDescent="0.4">
      <c r="B1" s="88" t="s">
        <v>10</v>
      </c>
      <c r="C1" s="99"/>
      <c r="D1" s="89"/>
      <c r="H1" s="89"/>
      <c r="L1" s="89"/>
      <c r="P1" s="89"/>
      <c r="T1" s="89"/>
      <c r="X1" s="89"/>
      <c r="AB1" s="89"/>
      <c r="AF1" s="89"/>
      <c r="AJ1" s="89"/>
    </row>
    <row r="2" spans="1:39" ht="15.75" thickBot="1" x14ac:dyDescent="0.3">
      <c r="B2" s="57" t="s">
        <v>9</v>
      </c>
    </row>
    <row r="3" spans="1:39" ht="24" thickBot="1" x14ac:dyDescent="0.4">
      <c r="C3" s="100"/>
      <c r="D3" s="98" t="s">
        <v>39</v>
      </c>
    </row>
    <row r="5" spans="1:39" ht="15.75" x14ac:dyDescent="0.25">
      <c r="B5" s="35"/>
      <c r="C5" s="101"/>
    </row>
    <row r="6" spans="1:39" ht="5.25" customHeight="1" thickBot="1" x14ac:dyDescent="0.3">
      <c r="B6" s="5"/>
      <c r="C6" s="101"/>
    </row>
    <row r="7" spans="1:39" ht="15.75" thickBot="1" x14ac:dyDescent="0.3">
      <c r="A7" s="8"/>
      <c r="B7" s="84" t="s">
        <v>11</v>
      </c>
      <c r="C7" s="85"/>
      <c r="D7" s="86"/>
      <c r="F7" s="84" t="s">
        <v>12</v>
      </c>
      <c r="G7" s="85"/>
      <c r="H7" s="86"/>
      <c r="J7" s="84" t="s">
        <v>13</v>
      </c>
      <c r="K7" s="85"/>
      <c r="L7" s="86"/>
      <c r="N7" s="84" t="s">
        <v>14</v>
      </c>
      <c r="O7" s="85"/>
      <c r="P7" s="86"/>
      <c r="R7" s="84" t="s">
        <v>15</v>
      </c>
      <c r="S7" s="85"/>
      <c r="T7" s="86"/>
      <c r="V7" s="84" t="s">
        <v>16</v>
      </c>
      <c r="W7" s="85"/>
      <c r="X7" s="86"/>
      <c r="Z7" s="84" t="s">
        <v>17</v>
      </c>
      <c r="AA7" s="85"/>
      <c r="AB7" s="86"/>
      <c r="AD7" s="84" t="s">
        <v>18</v>
      </c>
      <c r="AE7" s="85"/>
      <c r="AF7" s="86"/>
      <c r="AH7" s="84" t="s">
        <v>19</v>
      </c>
      <c r="AI7" s="85"/>
      <c r="AJ7" s="86"/>
      <c r="AL7" s="82" t="s">
        <v>8</v>
      </c>
      <c r="AM7" s="83"/>
    </row>
    <row r="8" spans="1:39" ht="8.25" customHeight="1" thickBot="1" x14ac:dyDescent="0.3"/>
    <row r="9" spans="1:39" ht="15.75" thickBot="1" x14ac:dyDescent="0.3">
      <c r="B9" s="59" t="s">
        <v>20</v>
      </c>
      <c r="C9" s="102">
        <v>1000</v>
      </c>
      <c r="E9" s="7"/>
      <c r="F9" s="59" t="s">
        <v>20</v>
      </c>
      <c r="G9" s="1"/>
      <c r="I9" s="7"/>
      <c r="J9" s="59" t="s">
        <v>20</v>
      </c>
      <c r="K9" s="1"/>
      <c r="M9" s="7"/>
      <c r="N9" s="59" t="s">
        <v>20</v>
      </c>
      <c r="O9" s="1"/>
      <c r="Q9" s="7"/>
      <c r="R9" s="59" t="s">
        <v>20</v>
      </c>
      <c r="S9" s="1"/>
      <c r="U9" s="7"/>
      <c r="V9" s="59" t="s">
        <v>20</v>
      </c>
      <c r="W9" s="1"/>
      <c r="Y9" s="7"/>
      <c r="Z9" s="59" t="s">
        <v>20</v>
      </c>
      <c r="AA9" s="1"/>
      <c r="AC9" s="7"/>
      <c r="AD9" s="59" t="s">
        <v>20</v>
      </c>
      <c r="AE9" s="1"/>
      <c r="AG9" s="7"/>
      <c r="AH9" s="59" t="s">
        <v>20</v>
      </c>
      <c r="AI9" s="1"/>
      <c r="AK9" s="7"/>
      <c r="AL9" s="3" t="s">
        <v>20</v>
      </c>
      <c r="AM9" s="53">
        <f>AVERAGE(AI9,AE9,AA9,W9,S9,O9,K9,G9,C9)</f>
        <v>1000</v>
      </c>
    </row>
    <row r="10" spans="1:39" ht="15.75" thickBot="1" x14ac:dyDescent="0.3">
      <c r="B10" s="59" t="s">
        <v>3</v>
      </c>
      <c r="C10" s="103">
        <f>C38/C9</f>
        <v>15.5</v>
      </c>
      <c r="E10" s="7"/>
      <c r="F10" s="59" t="s">
        <v>3</v>
      </c>
      <c r="G10" s="55" t="e">
        <f>G38/G9</f>
        <v>#DIV/0!</v>
      </c>
      <c r="I10" s="7"/>
      <c r="J10" s="59" t="s">
        <v>3</v>
      </c>
      <c r="K10" s="55" t="e">
        <f>K38/K9</f>
        <v>#DIV/0!</v>
      </c>
      <c r="M10" s="7"/>
      <c r="N10" s="59" t="s">
        <v>3</v>
      </c>
      <c r="O10" s="55" t="e">
        <f>O38/O9</f>
        <v>#DIV/0!</v>
      </c>
      <c r="Q10" s="7"/>
      <c r="R10" s="59" t="s">
        <v>3</v>
      </c>
      <c r="S10" s="55" t="e">
        <f>S38/S9</f>
        <v>#DIV/0!</v>
      </c>
      <c r="U10" s="7"/>
      <c r="V10" s="59" t="s">
        <v>3</v>
      </c>
      <c r="W10" s="55" t="e">
        <f>W38/W9</f>
        <v>#DIV/0!</v>
      </c>
      <c r="Y10" s="7"/>
      <c r="Z10" s="59" t="s">
        <v>3</v>
      </c>
      <c r="AA10" s="55" t="e">
        <f>AA38/AA9</f>
        <v>#DIV/0!</v>
      </c>
      <c r="AC10" s="7"/>
      <c r="AD10" s="59" t="s">
        <v>3</v>
      </c>
      <c r="AE10" s="55" t="e">
        <f>AE38/AE9</f>
        <v>#DIV/0!</v>
      </c>
      <c r="AG10" s="7"/>
      <c r="AH10" s="59" t="s">
        <v>3</v>
      </c>
      <c r="AI10" s="55" t="e">
        <f>AI38/AI9</f>
        <v>#DIV/0!</v>
      </c>
      <c r="AK10" s="7"/>
      <c r="AL10" s="52" t="s">
        <v>3</v>
      </c>
      <c r="AM10" s="56">
        <f>AM38/AM9</f>
        <v>15.5</v>
      </c>
    </row>
    <row r="11" spans="1:39" ht="2.25" customHeight="1" x14ac:dyDescent="0.25">
      <c r="B11" s="60"/>
      <c r="C11" s="104"/>
      <c r="E11" s="7"/>
      <c r="F11" s="60"/>
      <c r="G11" s="9"/>
      <c r="I11" s="7"/>
      <c r="J11" s="60"/>
      <c r="K11" s="9"/>
      <c r="M11" s="7"/>
      <c r="N11" s="60"/>
      <c r="O11" s="9"/>
      <c r="Q11" s="7"/>
      <c r="R11" s="60"/>
      <c r="S11" s="9"/>
      <c r="U11" s="7"/>
      <c r="V11" s="60"/>
      <c r="W11" s="9"/>
      <c r="Y11" s="7"/>
      <c r="Z11" s="60"/>
      <c r="AA11" s="9"/>
      <c r="AC11" s="7"/>
      <c r="AD11" s="60"/>
      <c r="AE11" s="9"/>
      <c r="AG11" s="7"/>
      <c r="AH11" s="60"/>
      <c r="AI11" s="9"/>
      <c r="AK11" s="7"/>
      <c r="AL11" s="9"/>
    </row>
    <row r="12" spans="1:39" x14ac:dyDescent="0.25">
      <c r="B12" s="10" t="s">
        <v>0</v>
      </c>
      <c r="C12" s="105">
        <v>1500</v>
      </c>
      <c r="D12" s="91">
        <f>IF(C12&gt;0,C12/C$38,"")</f>
        <v>9.6774193548387094E-2</v>
      </c>
      <c r="E12" s="29"/>
      <c r="F12" s="10" t="s">
        <v>0</v>
      </c>
      <c r="G12" s="11"/>
      <c r="H12" s="91" t="str">
        <f>IF(G12&gt;0,G12/G$38,"")</f>
        <v/>
      </c>
      <c r="I12" s="29"/>
      <c r="J12" s="10" t="s">
        <v>0</v>
      </c>
      <c r="K12" s="11"/>
      <c r="L12" s="91" t="str">
        <f>IF(K12&gt;0,K12/K$38,"")</f>
        <v/>
      </c>
      <c r="M12" s="29"/>
      <c r="N12" s="10" t="s">
        <v>0</v>
      </c>
      <c r="O12" s="11"/>
      <c r="P12" s="91" t="str">
        <f>IF(O12&gt;0,O12/O$38,"")</f>
        <v/>
      </c>
      <c r="Q12" s="29"/>
      <c r="R12" s="10" t="s">
        <v>0</v>
      </c>
      <c r="S12" s="11"/>
      <c r="T12" s="91" t="str">
        <f>IF(S12&gt;0,S12/S$38,"")</f>
        <v/>
      </c>
      <c r="U12" s="29"/>
      <c r="V12" s="10" t="s">
        <v>0</v>
      </c>
      <c r="W12" s="11"/>
      <c r="X12" s="91" t="str">
        <f>IF(W12&gt;0,W12/W$38,"")</f>
        <v/>
      </c>
      <c r="Y12" s="29"/>
      <c r="Z12" s="10" t="s">
        <v>0</v>
      </c>
      <c r="AA12" s="11"/>
      <c r="AB12" s="91" t="str">
        <f>IF(AA12&gt;0,AA12/AA$38,"")</f>
        <v/>
      </c>
      <c r="AC12" s="29"/>
      <c r="AD12" s="10" t="s">
        <v>0</v>
      </c>
      <c r="AE12" s="11"/>
      <c r="AF12" s="91" t="str">
        <f>IF(AE12&gt;0,AE12/AE$38,"")</f>
        <v/>
      </c>
      <c r="AG12" s="29"/>
      <c r="AH12" s="10" t="s">
        <v>0</v>
      </c>
      <c r="AI12" s="11"/>
      <c r="AJ12" s="91" t="str">
        <f>IF(AI12&gt;0,AI12/AI$38,"")</f>
        <v/>
      </c>
      <c r="AK12" s="29"/>
      <c r="AL12" s="47" t="s">
        <v>0</v>
      </c>
      <c r="AM12" s="40">
        <f>AVERAGE(AJ12,AF12,AB12,X12,T12,P12,L12,H12,D12)</f>
        <v>9.6774193548387094E-2</v>
      </c>
    </row>
    <row r="13" spans="1:39" x14ac:dyDescent="0.25">
      <c r="B13" s="10" t="s">
        <v>21</v>
      </c>
      <c r="C13" s="105">
        <v>400</v>
      </c>
      <c r="D13" s="91">
        <f t="shared" ref="D13:D18" si="0">IF(C13&gt;0,C13/C$38,"")</f>
        <v>2.5806451612903226E-2</v>
      </c>
      <c r="E13" s="29"/>
      <c r="F13" s="10" t="s">
        <v>21</v>
      </c>
      <c r="G13" s="11"/>
      <c r="H13" s="91" t="str">
        <f t="shared" ref="H13:H18" si="1">IF(G13&gt;0,G13/G$38,"")</f>
        <v/>
      </c>
      <c r="I13" s="29"/>
      <c r="J13" s="10" t="s">
        <v>21</v>
      </c>
      <c r="K13" s="11"/>
      <c r="L13" s="91" t="str">
        <f t="shared" ref="L13:L18" si="2">IF(K13&gt;0,K13/K$38,"")</f>
        <v/>
      </c>
      <c r="M13" s="29"/>
      <c r="N13" s="10" t="s">
        <v>21</v>
      </c>
      <c r="O13" s="11"/>
      <c r="P13" s="91" t="str">
        <f t="shared" ref="P13:P18" si="3">IF(O13&gt;0,O13/O$38,"")</f>
        <v/>
      </c>
      <c r="Q13" s="29"/>
      <c r="R13" s="10" t="s">
        <v>21</v>
      </c>
      <c r="S13" s="11"/>
      <c r="T13" s="91" t="str">
        <f t="shared" ref="T13:T18" si="4">IF(S13&gt;0,S13/S$38,"")</f>
        <v/>
      </c>
      <c r="U13" s="29"/>
      <c r="V13" s="10" t="s">
        <v>21</v>
      </c>
      <c r="W13" s="11"/>
      <c r="X13" s="91" t="str">
        <f t="shared" ref="X13:X18" si="5">IF(W13&gt;0,W13/W$38,"")</f>
        <v/>
      </c>
      <c r="Y13" s="29"/>
      <c r="Z13" s="10" t="s">
        <v>21</v>
      </c>
      <c r="AA13" s="11"/>
      <c r="AB13" s="91" t="str">
        <f t="shared" ref="AB13:AB18" si="6">IF(AA13&gt;0,AA13/AA$38,"")</f>
        <v/>
      </c>
      <c r="AC13" s="29"/>
      <c r="AD13" s="10" t="s">
        <v>21</v>
      </c>
      <c r="AE13" s="11"/>
      <c r="AF13" s="91" t="str">
        <f t="shared" ref="AF13:AF18" si="7">IF(AE13&gt;0,AE13/AE$38,"")</f>
        <v/>
      </c>
      <c r="AG13" s="29"/>
      <c r="AH13" s="10" t="s">
        <v>21</v>
      </c>
      <c r="AI13" s="11"/>
      <c r="AJ13" s="91" t="str">
        <f t="shared" ref="AJ13:AJ18" si="8">IF(AI13&gt;0,AI13/AI$38,"")</f>
        <v/>
      </c>
      <c r="AK13" s="29"/>
      <c r="AL13" s="58" t="s">
        <v>21</v>
      </c>
      <c r="AM13" s="40">
        <f t="shared" ref="AM13:AM32" si="9">AVERAGE(AJ13,AF13,AB13,X13,T13,P13,L13,H13,D13)</f>
        <v>2.5806451612903226E-2</v>
      </c>
    </row>
    <row r="14" spans="1:39" x14ac:dyDescent="0.25">
      <c r="B14" s="10" t="s">
        <v>22</v>
      </c>
      <c r="C14" s="105">
        <v>1000</v>
      </c>
      <c r="D14" s="91">
        <f t="shared" si="0"/>
        <v>6.4516129032258063E-2</v>
      </c>
      <c r="E14" s="29"/>
      <c r="F14" s="10" t="s">
        <v>22</v>
      </c>
      <c r="G14" s="11"/>
      <c r="H14" s="91" t="str">
        <f t="shared" si="1"/>
        <v/>
      </c>
      <c r="I14" s="29"/>
      <c r="J14" s="10" t="s">
        <v>22</v>
      </c>
      <c r="K14" s="11"/>
      <c r="L14" s="91" t="str">
        <f t="shared" si="2"/>
        <v/>
      </c>
      <c r="M14" s="29"/>
      <c r="N14" s="10" t="s">
        <v>22</v>
      </c>
      <c r="O14" s="11"/>
      <c r="P14" s="91" t="str">
        <f t="shared" si="3"/>
        <v/>
      </c>
      <c r="Q14" s="29"/>
      <c r="R14" s="10" t="s">
        <v>22</v>
      </c>
      <c r="S14" s="11"/>
      <c r="T14" s="91" t="str">
        <f t="shared" si="4"/>
        <v/>
      </c>
      <c r="U14" s="29"/>
      <c r="V14" s="10" t="s">
        <v>22</v>
      </c>
      <c r="W14" s="11"/>
      <c r="X14" s="91" t="str">
        <f t="shared" si="5"/>
        <v/>
      </c>
      <c r="Y14" s="29"/>
      <c r="Z14" s="10" t="s">
        <v>22</v>
      </c>
      <c r="AA14" s="11"/>
      <c r="AB14" s="91" t="str">
        <f t="shared" si="6"/>
        <v/>
      </c>
      <c r="AC14" s="29"/>
      <c r="AD14" s="10" t="s">
        <v>22</v>
      </c>
      <c r="AE14" s="11"/>
      <c r="AF14" s="91" t="str">
        <f t="shared" si="7"/>
        <v/>
      </c>
      <c r="AG14" s="29"/>
      <c r="AH14" s="10" t="s">
        <v>22</v>
      </c>
      <c r="AI14" s="11"/>
      <c r="AJ14" s="91" t="str">
        <f t="shared" si="8"/>
        <v/>
      </c>
      <c r="AK14" s="29"/>
      <c r="AL14" s="58" t="s">
        <v>22</v>
      </c>
      <c r="AM14" s="40">
        <f t="shared" si="9"/>
        <v>6.4516129032258063E-2</v>
      </c>
    </row>
    <row r="15" spans="1:39" x14ac:dyDescent="0.25">
      <c r="B15" s="61" t="s">
        <v>23</v>
      </c>
      <c r="C15" s="105">
        <v>3000</v>
      </c>
      <c r="D15" s="91">
        <f t="shared" si="0"/>
        <v>0.19354838709677419</v>
      </c>
      <c r="E15" s="29"/>
      <c r="F15" s="61" t="s">
        <v>23</v>
      </c>
      <c r="G15" s="11"/>
      <c r="H15" s="91" t="str">
        <f t="shared" si="1"/>
        <v/>
      </c>
      <c r="I15" s="29"/>
      <c r="J15" s="61" t="s">
        <v>23</v>
      </c>
      <c r="K15" s="11"/>
      <c r="L15" s="91" t="str">
        <f t="shared" si="2"/>
        <v/>
      </c>
      <c r="M15" s="29"/>
      <c r="N15" s="61" t="s">
        <v>23</v>
      </c>
      <c r="O15" s="11"/>
      <c r="P15" s="91" t="str">
        <f t="shared" si="3"/>
        <v/>
      </c>
      <c r="Q15" s="29"/>
      <c r="R15" s="61" t="s">
        <v>23</v>
      </c>
      <c r="S15" s="11"/>
      <c r="T15" s="91" t="str">
        <f t="shared" si="4"/>
        <v/>
      </c>
      <c r="U15" s="29"/>
      <c r="V15" s="61" t="s">
        <v>23</v>
      </c>
      <c r="W15" s="11"/>
      <c r="X15" s="91" t="str">
        <f t="shared" si="5"/>
        <v/>
      </c>
      <c r="Y15" s="29"/>
      <c r="Z15" s="61" t="s">
        <v>23</v>
      </c>
      <c r="AA15" s="11"/>
      <c r="AB15" s="91" t="str">
        <f t="shared" si="6"/>
        <v/>
      </c>
      <c r="AC15" s="29"/>
      <c r="AD15" s="61" t="s">
        <v>23</v>
      </c>
      <c r="AE15" s="11"/>
      <c r="AF15" s="91" t="str">
        <f t="shared" si="7"/>
        <v/>
      </c>
      <c r="AG15" s="29"/>
      <c r="AH15" s="61" t="s">
        <v>23</v>
      </c>
      <c r="AI15" s="11"/>
      <c r="AJ15" s="91" t="str">
        <f t="shared" si="8"/>
        <v/>
      </c>
      <c r="AK15" s="29"/>
      <c r="AL15" s="47" t="s">
        <v>23</v>
      </c>
      <c r="AM15" s="40">
        <f t="shared" si="9"/>
        <v>0.19354838709677419</v>
      </c>
    </row>
    <row r="16" spans="1:39" x14ac:dyDescent="0.25">
      <c r="B16" s="61" t="s">
        <v>24</v>
      </c>
      <c r="C16" s="105">
        <v>2000</v>
      </c>
      <c r="D16" s="91">
        <f t="shared" si="0"/>
        <v>0.12903225806451613</v>
      </c>
      <c r="E16" s="29"/>
      <c r="F16" s="61" t="s">
        <v>24</v>
      </c>
      <c r="G16" s="11"/>
      <c r="H16" s="91" t="str">
        <f t="shared" si="1"/>
        <v/>
      </c>
      <c r="I16" s="29"/>
      <c r="J16" s="61" t="s">
        <v>24</v>
      </c>
      <c r="K16" s="11"/>
      <c r="L16" s="91" t="str">
        <f t="shared" si="2"/>
        <v/>
      </c>
      <c r="M16" s="29"/>
      <c r="N16" s="61" t="s">
        <v>24</v>
      </c>
      <c r="O16" s="11"/>
      <c r="P16" s="91" t="str">
        <f t="shared" si="3"/>
        <v/>
      </c>
      <c r="Q16" s="29"/>
      <c r="R16" s="61" t="s">
        <v>24</v>
      </c>
      <c r="S16" s="11"/>
      <c r="T16" s="91" t="str">
        <f t="shared" si="4"/>
        <v/>
      </c>
      <c r="U16" s="29"/>
      <c r="V16" s="61" t="s">
        <v>24</v>
      </c>
      <c r="W16" s="11"/>
      <c r="X16" s="91" t="str">
        <f t="shared" si="5"/>
        <v/>
      </c>
      <c r="Y16" s="29"/>
      <c r="Z16" s="61" t="s">
        <v>24</v>
      </c>
      <c r="AA16" s="11"/>
      <c r="AB16" s="91" t="str">
        <f t="shared" si="6"/>
        <v/>
      </c>
      <c r="AC16" s="29"/>
      <c r="AD16" s="61" t="s">
        <v>24</v>
      </c>
      <c r="AE16" s="11"/>
      <c r="AF16" s="91" t="str">
        <f t="shared" si="7"/>
        <v/>
      </c>
      <c r="AG16" s="29"/>
      <c r="AH16" s="61" t="s">
        <v>24</v>
      </c>
      <c r="AI16" s="11"/>
      <c r="AJ16" s="91" t="str">
        <f t="shared" si="8"/>
        <v/>
      </c>
      <c r="AK16" s="29"/>
      <c r="AL16" s="47" t="s">
        <v>24</v>
      </c>
      <c r="AM16" s="40">
        <f t="shared" si="9"/>
        <v>0.12903225806451613</v>
      </c>
    </row>
    <row r="17" spans="2:39" x14ac:dyDescent="0.25">
      <c r="B17" s="61" t="s">
        <v>5</v>
      </c>
      <c r="C17" s="105">
        <v>700</v>
      </c>
      <c r="D17" s="91">
        <f t="shared" si="0"/>
        <v>4.5161290322580643E-2</v>
      </c>
      <c r="E17" s="29"/>
      <c r="F17" s="10" t="s">
        <v>5</v>
      </c>
      <c r="G17" s="11"/>
      <c r="H17" s="91" t="str">
        <f t="shared" si="1"/>
        <v/>
      </c>
      <c r="I17" s="29"/>
      <c r="J17" s="61" t="s">
        <v>5</v>
      </c>
      <c r="K17" s="11"/>
      <c r="L17" s="91" t="str">
        <f t="shared" si="2"/>
        <v/>
      </c>
      <c r="M17" s="29"/>
      <c r="N17" s="61" t="s">
        <v>5</v>
      </c>
      <c r="O17" s="11"/>
      <c r="P17" s="91" t="str">
        <f t="shared" si="3"/>
        <v/>
      </c>
      <c r="Q17" s="29"/>
      <c r="R17" s="61" t="s">
        <v>5</v>
      </c>
      <c r="S17" s="11"/>
      <c r="T17" s="91" t="str">
        <f t="shared" si="4"/>
        <v/>
      </c>
      <c r="U17" s="29"/>
      <c r="V17" s="61" t="s">
        <v>5</v>
      </c>
      <c r="W17" s="11"/>
      <c r="X17" s="91" t="str">
        <f t="shared" si="5"/>
        <v/>
      </c>
      <c r="Y17" s="29"/>
      <c r="Z17" s="61" t="s">
        <v>5</v>
      </c>
      <c r="AA17" s="11"/>
      <c r="AB17" s="91" t="str">
        <f t="shared" si="6"/>
        <v/>
      </c>
      <c r="AC17" s="29"/>
      <c r="AD17" s="61" t="s">
        <v>5</v>
      </c>
      <c r="AE17" s="11"/>
      <c r="AF17" s="91" t="str">
        <f t="shared" si="7"/>
        <v/>
      </c>
      <c r="AG17" s="29"/>
      <c r="AH17" s="61" t="s">
        <v>5</v>
      </c>
      <c r="AI17" s="11"/>
      <c r="AJ17" s="91" t="str">
        <f t="shared" si="8"/>
        <v/>
      </c>
      <c r="AK17" s="29"/>
      <c r="AL17" s="47" t="s">
        <v>5</v>
      </c>
      <c r="AM17" s="40">
        <f t="shared" si="9"/>
        <v>4.5161290322580643E-2</v>
      </c>
    </row>
    <row r="18" spans="2:39" x14ac:dyDescent="0.25">
      <c r="B18" s="62" t="s">
        <v>6</v>
      </c>
      <c r="C18" s="105">
        <v>100</v>
      </c>
      <c r="D18" s="91">
        <f t="shared" si="0"/>
        <v>6.4516129032258064E-3</v>
      </c>
      <c r="E18" s="29"/>
      <c r="F18" s="10" t="s">
        <v>6</v>
      </c>
      <c r="G18" s="11"/>
      <c r="H18" s="91" t="str">
        <f t="shared" si="1"/>
        <v/>
      </c>
      <c r="I18" s="29"/>
      <c r="J18" s="62" t="s">
        <v>6</v>
      </c>
      <c r="K18" s="11"/>
      <c r="L18" s="91" t="str">
        <f t="shared" si="2"/>
        <v/>
      </c>
      <c r="M18" s="29"/>
      <c r="N18" s="62" t="s">
        <v>6</v>
      </c>
      <c r="O18" s="11"/>
      <c r="P18" s="91" t="str">
        <f t="shared" si="3"/>
        <v/>
      </c>
      <c r="Q18" s="29"/>
      <c r="R18" s="62" t="s">
        <v>6</v>
      </c>
      <c r="S18" s="11"/>
      <c r="T18" s="91" t="str">
        <f t="shared" si="4"/>
        <v/>
      </c>
      <c r="U18" s="29"/>
      <c r="V18" s="62" t="s">
        <v>6</v>
      </c>
      <c r="W18" s="11"/>
      <c r="X18" s="91" t="str">
        <f t="shared" si="5"/>
        <v/>
      </c>
      <c r="Y18" s="29"/>
      <c r="Z18" s="62" t="s">
        <v>6</v>
      </c>
      <c r="AA18" s="11"/>
      <c r="AB18" s="91" t="str">
        <f t="shared" si="6"/>
        <v/>
      </c>
      <c r="AC18" s="29"/>
      <c r="AD18" s="62" t="s">
        <v>6</v>
      </c>
      <c r="AE18" s="11"/>
      <c r="AF18" s="91" t="str">
        <f t="shared" si="7"/>
        <v/>
      </c>
      <c r="AG18" s="29"/>
      <c r="AH18" s="62" t="s">
        <v>6</v>
      </c>
      <c r="AI18" s="11"/>
      <c r="AJ18" s="91" t="str">
        <f t="shared" si="8"/>
        <v/>
      </c>
      <c r="AK18" s="29"/>
      <c r="AL18" s="48" t="s">
        <v>6</v>
      </c>
      <c r="AM18" s="40">
        <f t="shared" si="9"/>
        <v>6.4516129032258064E-3</v>
      </c>
    </row>
    <row r="19" spans="2:39" ht="15.75" thickBot="1" x14ac:dyDescent="0.3">
      <c r="B19" s="63" t="s">
        <v>42</v>
      </c>
      <c r="C19" s="106">
        <v>150</v>
      </c>
      <c r="D19" s="92">
        <f>IF(C19&gt;0,C19/C$38,"")</f>
        <v>9.6774193548387101E-3</v>
      </c>
      <c r="E19" s="29"/>
      <c r="F19" s="63" t="s">
        <v>42</v>
      </c>
      <c r="G19" s="16"/>
      <c r="H19" s="92" t="str">
        <f>IF(G19&gt;0,G19/G$38,"")</f>
        <v/>
      </c>
      <c r="I19" s="29"/>
      <c r="J19" s="63" t="s">
        <v>42</v>
      </c>
      <c r="K19" s="16"/>
      <c r="L19" s="92" t="str">
        <f>IF(K19&gt;0,K19/K$38,"")</f>
        <v/>
      </c>
      <c r="M19" s="29"/>
      <c r="N19" s="63" t="s">
        <v>42</v>
      </c>
      <c r="O19" s="16"/>
      <c r="P19" s="92" t="str">
        <f>IF(O19&gt;0,O19/O$38,"")</f>
        <v/>
      </c>
      <c r="Q19" s="29"/>
      <c r="R19" s="63" t="s">
        <v>42</v>
      </c>
      <c r="S19" s="16"/>
      <c r="T19" s="92" t="str">
        <f>IF(S19&gt;0,S19/S$38,"")</f>
        <v/>
      </c>
      <c r="U19" s="29"/>
      <c r="V19" s="63" t="s">
        <v>42</v>
      </c>
      <c r="W19" s="16"/>
      <c r="X19" s="92" t="str">
        <f>IF(W19&gt;0,W19/W$38,"")</f>
        <v/>
      </c>
      <c r="Y19" s="29"/>
      <c r="Z19" s="63" t="s">
        <v>42</v>
      </c>
      <c r="AA19" s="16"/>
      <c r="AB19" s="92" t="str">
        <f>IF(AA19&gt;0,AA19/AA$38,"")</f>
        <v/>
      </c>
      <c r="AC19" s="29"/>
      <c r="AD19" s="63" t="s">
        <v>42</v>
      </c>
      <c r="AE19" s="16"/>
      <c r="AF19" s="92" t="str">
        <f>IF(AE19&gt;0,AE19/AE$38,"")</f>
        <v/>
      </c>
      <c r="AG19" s="29"/>
      <c r="AH19" s="63" t="s">
        <v>42</v>
      </c>
      <c r="AI19" s="16"/>
      <c r="AJ19" s="92" t="str">
        <f>IF(AI19&gt;0,AI19/AI$38,"")</f>
        <v/>
      </c>
      <c r="AK19" s="29"/>
      <c r="AL19" s="49" t="s">
        <v>42</v>
      </c>
      <c r="AM19" s="41">
        <f t="shared" si="9"/>
        <v>9.6774193548387101E-3</v>
      </c>
    </row>
    <row r="20" spans="2:39" ht="15.75" thickBot="1" x14ac:dyDescent="0.3">
      <c r="B20" s="23" t="s">
        <v>4</v>
      </c>
      <c r="C20" s="107">
        <f>SUM(C12:C14,C15:C19)</f>
        <v>8850</v>
      </c>
      <c r="D20" s="93">
        <f>IF(C20&gt;0,C20/C$38,"")</f>
        <v>0.57096774193548383</v>
      </c>
      <c r="E20" s="32"/>
      <c r="F20" s="23" t="s">
        <v>4</v>
      </c>
      <c r="G20" s="18">
        <f>SUM(G12:G14,G15:G19)</f>
        <v>0</v>
      </c>
      <c r="H20" s="93" t="str">
        <f>IF(G20&gt;0,G20/G$38,"")</f>
        <v/>
      </c>
      <c r="I20" s="32"/>
      <c r="J20" s="23" t="s">
        <v>4</v>
      </c>
      <c r="K20" s="18">
        <f>SUM(K12:K14,K15:K19)</f>
        <v>0</v>
      </c>
      <c r="L20" s="93" t="str">
        <f>IF(K20&gt;0,K20/K$38,"")</f>
        <v/>
      </c>
      <c r="M20" s="32"/>
      <c r="N20" s="23" t="s">
        <v>4</v>
      </c>
      <c r="O20" s="18">
        <f>SUM(O12:O14,O15:O19)</f>
        <v>0</v>
      </c>
      <c r="P20" s="93" t="str">
        <f>IF(O20&gt;0,O20/O$38,"")</f>
        <v/>
      </c>
      <c r="Q20" s="32"/>
      <c r="R20" s="23" t="s">
        <v>4</v>
      </c>
      <c r="S20" s="18">
        <f>SUM(S12:S14,S15:S19)</f>
        <v>0</v>
      </c>
      <c r="T20" s="93" t="str">
        <f>IF(S20&gt;0,S20/S$38,"")</f>
        <v/>
      </c>
      <c r="U20" s="32"/>
      <c r="V20" s="23" t="s">
        <v>4</v>
      </c>
      <c r="W20" s="18">
        <f>SUM(W12:W14,W15:W19)</f>
        <v>0</v>
      </c>
      <c r="X20" s="93" t="str">
        <f>IF(W20&gt;0,W20/W$38,"")</f>
        <v/>
      </c>
      <c r="Y20" s="32"/>
      <c r="Z20" s="23" t="s">
        <v>4</v>
      </c>
      <c r="AA20" s="18">
        <f>SUM(AA12:AA14,AA15:AA19)</f>
        <v>0</v>
      </c>
      <c r="AB20" s="93" t="str">
        <f>IF(AA20&gt;0,AA20/AA$38,"")</f>
        <v/>
      </c>
      <c r="AC20" s="32"/>
      <c r="AD20" s="23" t="s">
        <v>4</v>
      </c>
      <c r="AE20" s="18">
        <f>SUM(AE12:AE14,AE15:AE19)</f>
        <v>0</v>
      </c>
      <c r="AF20" s="93" t="str">
        <f>IF(AE20&gt;0,AE20/AE$38,"")</f>
        <v/>
      </c>
      <c r="AG20" s="32"/>
      <c r="AH20" s="23" t="s">
        <v>4</v>
      </c>
      <c r="AI20" s="18">
        <f>SUM(AI12:AI14,AI15:AI19)</f>
        <v>0</v>
      </c>
      <c r="AJ20" s="93" t="str">
        <f>IF(AI20&gt;0,AI20/AI$38,"")</f>
        <v/>
      </c>
      <c r="AK20" s="32"/>
      <c r="AL20" s="51" t="s">
        <v>4</v>
      </c>
      <c r="AM20" s="42">
        <f t="shared" si="9"/>
        <v>0.57096774193548383</v>
      </c>
    </row>
    <row r="21" spans="2:39" ht="2.25" customHeight="1" x14ac:dyDescent="0.25">
      <c r="B21" s="10"/>
      <c r="C21" s="105"/>
      <c r="D21" s="94"/>
      <c r="E21" s="29"/>
      <c r="F21" s="30"/>
      <c r="G21" s="11"/>
      <c r="H21" s="94"/>
      <c r="I21" s="29"/>
      <c r="J21" s="10"/>
      <c r="K21" s="11"/>
      <c r="L21" s="94"/>
      <c r="M21" s="29"/>
      <c r="N21" s="10"/>
      <c r="O21" s="11"/>
      <c r="P21" s="94"/>
      <c r="Q21" s="29"/>
      <c r="R21" s="10"/>
      <c r="S21" s="11"/>
      <c r="T21" s="94"/>
      <c r="U21" s="29"/>
      <c r="V21" s="10"/>
      <c r="W21" s="11"/>
      <c r="X21" s="94"/>
      <c r="Y21" s="29"/>
      <c r="Z21" s="10"/>
      <c r="AA21" s="11"/>
      <c r="AB21" s="94"/>
      <c r="AC21" s="29"/>
      <c r="AD21" s="10"/>
      <c r="AE21" s="11"/>
      <c r="AF21" s="94"/>
      <c r="AG21" s="29"/>
      <c r="AH21" s="10"/>
      <c r="AI21" s="11"/>
      <c r="AJ21" s="94"/>
      <c r="AK21" s="29"/>
      <c r="AL21" s="10"/>
      <c r="AM21" s="28"/>
    </row>
    <row r="22" spans="2:39" x14ac:dyDescent="0.25">
      <c r="B22" s="10" t="s">
        <v>1</v>
      </c>
      <c r="C22" s="105">
        <v>1200</v>
      </c>
      <c r="D22" s="91">
        <f>IF(C22&gt;0,C22/C$38,"")</f>
        <v>7.7419354838709681E-2</v>
      </c>
      <c r="E22" s="29"/>
      <c r="F22" s="10" t="s">
        <v>1</v>
      </c>
      <c r="G22" s="11"/>
      <c r="H22" s="91" t="str">
        <f>IF(G22&gt;0,G22/G$38,"")</f>
        <v/>
      </c>
      <c r="I22" s="29"/>
      <c r="J22" s="10" t="s">
        <v>1</v>
      </c>
      <c r="K22" s="11"/>
      <c r="L22" s="91" t="str">
        <f>IF(K22&gt;0,K22/K$38,"")</f>
        <v/>
      </c>
      <c r="M22" s="29"/>
      <c r="N22" s="10" t="s">
        <v>1</v>
      </c>
      <c r="O22" s="11"/>
      <c r="P22" s="91" t="str">
        <f>IF(O22&gt;0,O22/O$38,"")</f>
        <v/>
      </c>
      <c r="Q22" s="29"/>
      <c r="R22" s="10" t="s">
        <v>1</v>
      </c>
      <c r="S22" s="11"/>
      <c r="T22" s="91" t="str">
        <f>IF(S22&gt;0,S22/S$38,"")</f>
        <v/>
      </c>
      <c r="U22" s="29"/>
      <c r="V22" s="10" t="s">
        <v>1</v>
      </c>
      <c r="W22" s="11"/>
      <c r="X22" s="91" t="str">
        <f>IF(W22&gt;0,W22/W$38,"")</f>
        <v/>
      </c>
      <c r="Y22" s="29"/>
      <c r="Z22" s="10" t="s">
        <v>1</v>
      </c>
      <c r="AA22" s="11"/>
      <c r="AB22" s="91" t="str">
        <f>IF(AA22&gt;0,AA22/AA$38,"")</f>
        <v/>
      </c>
      <c r="AC22" s="29"/>
      <c r="AD22" s="10" t="s">
        <v>1</v>
      </c>
      <c r="AE22" s="11"/>
      <c r="AF22" s="91" t="str">
        <f>IF(AE22&gt;0,AE22/AE$38,"")</f>
        <v/>
      </c>
      <c r="AG22" s="29"/>
      <c r="AH22" s="10" t="s">
        <v>1</v>
      </c>
      <c r="AI22" s="11"/>
      <c r="AJ22" s="91" t="str">
        <f>IF(AI22&gt;0,AI22/AI$38,"")</f>
        <v/>
      </c>
      <c r="AK22" s="29"/>
      <c r="AL22" s="47" t="s">
        <v>1</v>
      </c>
      <c r="AM22" s="40">
        <f t="shared" si="9"/>
        <v>7.7419354838709681E-2</v>
      </c>
    </row>
    <row r="23" spans="2:39" x14ac:dyDescent="0.25">
      <c r="B23" s="10" t="s">
        <v>25</v>
      </c>
      <c r="C23" s="105">
        <v>330</v>
      </c>
      <c r="D23" s="91">
        <f t="shared" ref="D23:D26" si="10">IF(C23&gt;0,C23/C$38,"")</f>
        <v>2.1290322580645161E-2</v>
      </c>
      <c r="E23" s="29"/>
      <c r="F23" s="10" t="s">
        <v>25</v>
      </c>
      <c r="G23" s="11"/>
      <c r="H23" s="91" t="str">
        <f t="shared" ref="H23:H26" si="11">IF(G23&gt;0,G23/G$38,"")</f>
        <v/>
      </c>
      <c r="I23" s="29"/>
      <c r="J23" s="10" t="s">
        <v>25</v>
      </c>
      <c r="K23" s="11"/>
      <c r="L23" s="91" t="str">
        <f t="shared" ref="L23:L26" si="12">IF(K23&gt;0,K23/K$38,"")</f>
        <v/>
      </c>
      <c r="M23" s="29"/>
      <c r="N23" s="10" t="s">
        <v>25</v>
      </c>
      <c r="O23" s="11"/>
      <c r="P23" s="91" t="str">
        <f t="shared" ref="P23:P26" si="13">IF(O23&gt;0,O23/O$38,"")</f>
        <v/>
      </c>
      <c r="Q23" s="29"/>
      <c r="R23" s="10" t="s">
        <v>25</v>
      </c>
      <c r="S23" s="11"/>
      <c r="T23" s="91" t="str">
        <f t="shared" ref="T23:T26" si="14">IF(S23&gt;0,S23/S$38,"")</f>
        <v/>
      </c>
      <c r="U23" s="29"/>
      <c r="V23" s="10" t="s">
        <v>25</v>
      </c>
      <c r="W23" s="11"/>
      <c r="X23" s="91" t="str">
        <f t="shared" ref="X23:X26" si="15">IF(W23&gt;0,W23/W$38,"")</f>
        <v/>
      </c>
      <c r="Y23" s="29"/>
      <c r="Z23" s="10" t="s">
        <v>25</v>
      </c>
      <c r="AA23" s="11"/>
      <c r="AB23" s="91" t="str">
        <f t="shared" ref="AB23:AB26" si="16">IF(AA23&gt;0,AA23/AA$38,"")</f>
        <v/>
      </c>
      <c r="AC23" s="29"/>
      <c r="AD23" s="10" t="s">
        <v>25</v>
      </c>
      <c r="AE23" s="11"/>
      <c r="AF23" s="91" t="str">
        <f t="shared" ref="AF23:AF26" si="17">IF(AE23&gt;0,AE23/AE$38,"")</f>
        <v/>
      </c>
      <c r="AG23" s="29"/>
      <c r="AH23" s="10" t="s">
        <v>25</v>
      </c>
      <c r="AI23" s="11"/>
      <c r="AJ23" s="91" t="str">
        <f t="shared" ref="AJ23:AJ26" si="18">IF(AI23&gt;0,AI23/AI$38,"")</f>
        <v/>
      </c>
      <c r="AK23" s="29"/>
      <c r="AL23" s="58" t="s">
        <v>25</v>
      </c>
      <c r="AM23" s="40">
        <f t="shared" si="9"/>
        <v>2.1290322580645161E-2</v>
      </c>
    </row>
    <row r="24" spans="2:39" x14ac:dyDescent="0.25">
      <c r="B24" s="10" t="s">
        <v>26</v>
      </c>
      <c r="C24" s="105">
        <v>2300</v>
      </c>
      <c r="D24" s="91">
        <f t="shared" si="10"/>
        <v>0.14838709677419354</v>
      </c>
      <c r="E24" s="29"/>
      <c r="F24" s="10" t="s">
        <v>26</v>
      </c>
      <c r="G24" s="11"/>
      <c r="H24" s="91" t="str">
        <f t="shared" si="11"/>
        <v/>
      </c>
      <c r="I24" s="29"/>
      <c r="J24" s="10" t="s">
        <v>26</v>
      </c>
      <c r="K24" s="11"/>
      <c r="L24" s="91" t="str">
        <f t="shared" si="12"/>
        <v/>
      </c>
      <c r="M24" s="29"/>
      <c r="N24" s="10" t="s">
        <v>26</v>
      </c>
      <c r="O24" s="11"/>
      <c r="P24" s="91" t="str">
        <f t="shared" si="13"/>
        <v/>
      </c>
      <c r="Q24" s="29"/>
      <c r="R24" s="10" t="s">
        <v>26</v>
      </c>
      <c r="S24" s="11"/>
      <c r="T24" s="91" t="str">
        <f t="shared" si="14"/>
        <v/>
      </c>
      <c r="U24" s="29"/>
      <c r="V24" s="10" t="s">
        <v>26</v>
      </c>
      <c r="W24" s="11"/>
      <c r="X24" s="91" t="str">
        <f t="shared" si="15"/>
        <v/>
      </c>
      <c r="Y24" s="29"/>
      <c r="Z24" s="10" t="s">
        <v>26</v>
      </c>
      <c r="AA24" s="11"/>
      <c r="AB24" s="91" t="str">
        <f t="shared" si="16"/>
        <v/>
      </c>
      <c r="AC24" s="29"/>
      <c r="AD24" s="10" t="s">
        <v>26</v>
      </c>
      <c r="AE24" s="11"/>
      <c r="AF24" s="91" t="str">
        <f t="shared" si="17"/>
        <v/>
      </c>
      <c r="AG24" s="29"/>
      <c r="AH24" s="10" t="s">
        <v>26</v>
      </c>
      <c r="AI24" s="11"/>
      <c r="AJ24" s="91" t="str">
        <f t="shared" si="18"/>
        <v/>
      </c>
      <c r="AK24" s="29"/>
      <c r="AL24" s="47" t="s">
        <v>26</v>
      </c>
      <c r="AM24" s="40">
        <f t="shared" si="9"/>
        <v>0.14838709677419354</v>
      </c>
    </row>
    <row r="25" spans="2:39" x14ac:dyDescent="0.25">
      <c r="B25" s="10" t="s">
        <v>27</v>
      </c>
      <c r="C25" s="105">
        <v>400</v>
      </c>
      <c r="D25" s="91">
        <f t="shared" si="10"/>
        <v>2.5806451612903226E-2</v>
      </c>
      <c r="E25" s="29"/>
      <c r="F25" s="10" t="s">
        <v>27</v>
      </c>
      <c r="G25" s="11"/>
      <c r="H25" s="91" t="str">
        <f t="shared" si="11"/>
        <v/>
      </c>
      <c r="I25" s="29"/>
      <c r="J25" s="10" t="s">
        <v>27</v>
      </c>
      <c r="K25" s="11"/>
      <c r="L25" s="91" t="str">
        <f t="shared" si="12"/>
        <v/>
      </c>
      <c r="M25" s="29"/>
      <c r="N25" s="10" t="s">
        <v>27</v>
      </c>
      <c r="O25" s="11"/>
      <c r="P25" s="91" t="str">
        <f t="shared" si="13"/>
        <v/>
      </c>
      <c r="Q25" s="29"/>
      <c r="R25" s="10" t="s">
        <v>27</v>
      </c>
      <c r="S25" s="11"/>
      <c r="T25" s="91" t="str">
        <f t="shared" si="14"/>
        <v/>
      </c>
      <c r="U25" s="29"/>
      <c r="V25" s="10" t="s">
        <v>27</v>
      </c>
      <c r="W25" s="11"/>
      <c r="X25" s="91" t="str">
        <f t="shared" si="15"/>
        <v/>
      </c>
      <c r="Y25" s="29"/>
      <c r="Z25" s="10" t="s">
        <v>27</v>
      </c>
      <c r="AA25" s="11"/>
      <c r="AB25" s="91" t="str">
        <f t="shared" si="16"/>
        <v/>
      </c>
      <c r="AC25" s="29"/>
      <c r="AD25" s="10" t="s">
        <v>27</v>
      </c>
      <c r="AE25" s="11"/>
      <c r="AF25" s="91" t="str">
        <f t="shared" si="17"/>
        <v/>
      </c>
      <c r="AG25" s="29"/>
      <c r="AH25" s="10" t="s">
        <v>27</v>
      </c>
      <c r="AI25" s="11"/>
      <c r="AJ25" s="91" t="str">
        <f t="shared" si="18"/>
        <v/>
      </c>
      <c r="AK25" s="29"/>
      <c r="AL25" s="58" t="s">
        <v>27</v>
      </c>
      <c r="AM25" s="40">
        <f t="shared" si="9"/>
        <v>2.5806451612903226E-2</v>
      </c>
    </row>
    <row r="26" spans="2:39" ht="15.75" thickBot="1" x14ac:dyDescent="0.3">
      <c r="B26" s="64" t="s">
        <v>28</v>
      </c>
      <c r="C26" s="106">
        <v>600</v>
      </c>
      <c r="D26" s="92">
        <f t="shared" si="10"/>
        <v>3.870967741935484E-2</v>
      </c>
      <c r="E26" s="29"/>
      <c r="F26" s="64" t="s">
        <v>28</v>
      </c>
      <c r="G26" s="16"/>
      <c r="H26" s="92" t="str">
        <f t="shared" si="11"/>
        <v/>
      </c>
      <c r="I26" s="29"/>
      <c r="J26" s="64" t="s">
        <v>28</v>
      </c>
      <c r="K26" s="16"/>
      <c r="L26" s="92" t="str">
        <f t="shared" si="12"/>
        <v/>
      </c>
      <c r="M26" s="29"/>
      <c r="N26" s="64" t="s">
        <v>28</v>
      </c>
      <c r="O26" s="16"/>
      <c r="P26" s="92" t="str">
        <f t="shared" si="13"/>
        <v/>
      </c>
      <c r="Q26" s="29"/>
      <c r="R26" s="64" t="s">
        <v>28</v>
      </c>
      <c r="S26" s="16"/>
      <c r="T26" s="92" t="str">
        <f t="shared" si="14"/>
        <v/>
      </c>
      <c r="U26" s="29"/>
      <c r="V26" s="64" t="s">
        <v>28</v>
      </c>
      <c r="W26" s="16"/>
      <c r="X26" s="92" t="str">
        <f t="shared" si="15"/>
        <v/>
      </c>
      <c r="Y26" s="29"/>
      <c r="Z26" s="64" t="s">
        <v>28</v>
      </c>
      <c r="AA26" s="16"/>
      <c r="AB26" s="92" t="str">
        <f t="shared" si="16"/>
        <v/>
      </c>
      <c r="AC26" s="29"/>
      <c r="AD26" s="64" t="s">
        <v>28</v>
      </c>
      <c r="AE26" s="16"/>
      <c r="AF26" s="92" t="str">
        <f t="shared" si="17"/>
        <v/>
      </c>
      <c r="AG26" s="29"/>
      <c r="AH26" s="64" t="s">
        <v>28</v>
      </c>
      <c r="AI26" s="16"/>
      <c r="AJ26" s="92" t="str">
        <f t="shared" si="18"/>
        <v/>
      </c>
      <c r="AK26" s="29"/>
      <c r="AL26" s="69" t="s">
        <v>28</v>
      </c>
      <c r="AM26" s="41">
        <f t="shared" si="9"/>
        <v>3.870967741935484E-2</v>
      </c>
    </row>
    <row r="27" spans="2:39" ht="15.75" thickBot="1" x14ac:dyDescent="0.3">
      <c r="B27" s="65" t="s">
        <v>4</v>
      </c>
      <c r="C27" s="107">
        <f>SUM(C22:C26)</f>
        <v>4830</v>
      </c>
      <c r="D27" s="93">
        <f>IF(C27&gt;0,C27/C$38,"")</f>
        <v>0.31161290322580643</v>
      </c>
      <c r="E27" s="29"/>
      <c r="F27" s="23" t="s">
        <v>4</v>
      </c>
      <c r="G27" s="18">
        <f>SUM(G22:G26)</f>
        <v>0</v>
      </c>
      <c r="H27" s="93" t="str">
        <f>IF(G27&gt;0,G27/G$38,"")</f>
        <v/>
      </c>
      <c r="I27" s="29"/>
      <c r="J27" s="65" t="s">
        <v>4</v>
      </c>
      <c r="K27" s="18">
        <f>SUM(K22:K26)</f>
        <v>0</v>
      </c>
      <c r="L27" s="93" t="str">
        <f>IF(K27&gt;0,K27/K$38,"")</f>
        <v/>
      </c>
      <c r="M27" s="29"/>
      <c r="N27" s="65" t="s">
        <v>4</v>
      </c>
      <c r="O27" s="18">
        <f>SUM(O22:O26)</f>
        <v>0</v>
      </c>
      <c r="P27" s="93" t="str">
        <f>IF(O27&gt;0,O27/O$38,"")</f>
        <v/>
      </c>
      <c r="Q27" s="29"/>
      <c r="R27" s="65" t="s">
        <v>4</v>
      </c>
      <c r="S27" s="18">
        <f>SUM(S22:S26)</f>
        <v>0</v>
      </c>
      <c r="T27" s="93" t="str">
        <f>IF(S27&gt;0,S27/S$38,"")</f>
        <v/>
      </c>
      <c r="U27" s="29"/>
      <c r="V27" s="65" t="s">
        <v>4</v>
      </c>
      <c r="W27" s="18">
        <f>SUM(W22:W26)</f>
        <v>0</v>
      </c>
      <c r="X27" s="93" t="str">
        <f>IF(W27&gt;0,W27/W$38,"")</f>
        <v/>
      </c>
      <c r="Y27" s="29"/>
      <c r="Z27" s="65" t="s">
        <v>4</v>
      </c>
      <c r="AA27" s="18">
        <f>SUM(AA22:AA26)</f>
        <v>0</v>
      </c>
      <c r="AB27" s="93" t="str">
        <f>IF(AA27&gt;0,AA27/AA$38,"")</f>
        <v/>
      </c>
      <c r="AC27" s="29"/>
      <c r="AD27" s="65" t="s">
        <v>4</v>
      </c>
      <c r="AE27" s="18">
        <f>SUM(AE22:AE26)</f>
        <v>0</v>
      </c>
      <c r="AF27" s="93" t="str">
        <f>IF(AE27&gt;0,AE27/AE$38,"")</f>
        <v/>
      </c>
      <c r="AG27" s="29"/>
      <c r="AH27" s="65" t="s">
        <v>4</v>
      </c>
      <c r="AI27" s="18">
        <f>SUM(AI22:AI26)</f>
        <v>0</v>
      </c>
      <c r="AJ27" s="93" t="str">
        <f>IF(AI27&gt;0,AI27/AI$38,"")</f>
        <v/>
      </c>
      <c r="AK27" s="29"/>
      <c r="AL27" s="51" t="s">
        <v>4</v>
      </c>
      <c r="AM27" s="42">
        <f t="shared" si="9"/>
        <v>0.31161290322580643</v>
      </c>
    </row>
    <row r="28" spans="2:39" ht="2.25" customHeight="1" x14ac:dyDescent="0.25">
      <c r="B28" s="12"/>
      <c r="C28" s="108"/>
      <c r="D28" s="94"/>
      <c r="E28" s="29"/>
      <c r="F28" s="31"/>
      <c r="G28" s="13"/>
      <c r="H28" s="94"/>
      <c r="I28" s="29"/>
      <c r="J28" s="12"/>
      <c r="K28" s="13"/>
      <c r="L28" s="94"/>
      <c r="M28" s="29"/>
      <c r="N28" s="12"/>
      <c r="O28" s="13"/>
      <c r="P28" s="94"/>
      <c r="Q28" s="29"/>
      <c r="R28" s="12"/>
      <c r="S28" s="13"/>
      <c r="T28" s="94"/>
      <c r="U28" s="29"/>
      <c r="V28" s="12"/>
      <c r="W28" s="13"/>
      <c r="X28" s="94"/>
      <c r="Y28" s="29"/>
      <c r="Z28" s="12"/>
      <c r="AA28" s="13"/>
      <c r="AB28" s="94"/>
      <c r="AC28" s="29"/>
      <c r="AD28" s="12"/>
      <c r="AE28" s="13"/>
      <c r="AF28" s="94"/>
      <c r="AG28" s="29"/>
      <c r="AH28" s="12"/>
      <c r="AI28" s="13"/>
      <c r="AJ28" s="94"/>
      <c r="AK28" s="29"/>
      <c r="AL28" s="12"/>
      <c r="AM28" s="28"/>
    </row>
    <row r="29" spans="2:39" ht="16.5" customHeight="1" x14ac:dyDescent="0.25">
      <c r="B29" s="66" t="s">
        <v>7</v>
      </c>
      <c r="C29" s="36">
        <f>C31*1000/C38</f>
        <v>3.870967741935484</v>
      </c>
      <c r="D29" s="95"/>
      <c r="E29" s="29"/>
      <c r="F29" s="68" t="s">
        <v>7</v>
      </c>
      <c r="G29" s="36" t="e">
        <f>G31*1000/G38</f>
        <v>#DIV/0!</v>
      </c>
      <c r="H29" s="95"/>
      <c r="I29" s="29"/>
      <c r="J29" s="66" t="s">
        <v>7</v>
      </c>
      <c r="K29" s="36" t="e">
        <f>K31*1000/K38</f>
        <v>#DIV/0!</v>
      </c>
      <c r="L29" s="95"/>
      <c r="M29" s="29"/>
      <c r="N29" s="66" t="s">
        <v>7</v>
      </c>
      <c r="O29" s="36" t="e">
        <f>O31*1000/O38</f>
        <v>#DIV/0!</v>
      </c>
      <c r="P29" s="95"/>
      <c r="Q29" s="29"/>
      <c r="R29" s="66" t="s">
        <v>7</v>
      </c>
      <c r="S29" s="36" t="e">
        <f>S31*1000/S38</f>
        <v>#DIV/0!</v>
      </c>
      <c r="T29" s="95"/>
      <c r="U29" s="29"/>
      <c r="V29" s="66" t="s">
        <v>7</v>
      </c>
      <c r="W29" s="36" t="e">
        <f>W31*1000/W38</f>
        <v>#DIV/0!</v>
      </c>
      <c r="X29" s="95"/>
      <c r="Y29" s="29"/>
      <c r="Z29" s="66" t="s">
        <v>7</v>
      </c>
      <c r="AA29" s="36" t="e">
        <f>AA31*1000/AA38</f>
        <v>#DIV/0!</v>
      </c>
      <c r="AB29" s="95"/>
      <c r="AC29" s="29"/>
      <c r="AD29" s="66" t="s">
        <v>7</v>
      </c>
      <c r="AE29" s="36" t="e">
        <f>AE31*1000/AE38</f>
        <v>#DIV/0!</v>
      </c>
      <c r="AF29" s="95"/>
      <c r="AG29" s="29"/>
      <c r="AH29" s="66" t="s">
        <v>7</v>
      </c>
      <c r="AI29" s="36" t="e">
        <f>AI31*1000/AI38</f>
        <v>#DIV/0!</v>
      </c>
      <c r="AJ29" s="95"/>
      <c r="AK29" s="29"/>
      <c r="AL29" s="58" t="s">
        <v>7</v>
      </c>
      <c r="AM29" s="39">
        <f>AM31*1000/AM38</f>
        <v>3.870967741935484</v>
      </c>
    </row>
    <row r="30" spans="2:39" ht="16.5" customHeight="1" x14ac:dyDescent="0.25">
      <c r="B30" s="66" t="s">
        <v>29</v>
      </c>
      <c r="C30" s="109">
        <v>345</v>
      </c>
      <c r="D30" s="95"/>
      <c r="E30" s="29"/>
      <c r="F30" s="66" t="s">
        <v>29</v>
      </c>
      <c r="G30" s="17"/>
      <c r="H30" s="95"/>
      <c r="I30" s="29"/>
      <c r="J30" s="66" t="s">
        <v>29</v>
      </c>
      <c r="K30" s="17"/>
      <c r="L30" s="95"/>
      <c r="M30" s="29"/>
      <c r="N30" s="66" t="s">
        <v>29</v>
      </c>
      <c r="O30" s="17"/>
      <c r="P30" s="95"/>
      <c r="Q30" s="29"/>
      <c r="R30" s="66" t="s">
        <v>29</v>
      </c>
      <c r="S30" s="17"/>
      <c r="T30" s="95"/>
      <c r="U30" s="29"/>
      <c r="V30" s="66" t="s">
        <v>29</v>
      </c>
      <c r="W30" s="17"/>
      <c r="X30" s="95"/>
      <c r="Y30" s="29"/>
      <c r="Z30" s="66" t="s">
        <v>29</v>
      </c>
      <c r="AA30" s="17"/>
      <c r="AB30" s="95"/>
      <c r="AC30" s="29"/>
      <c r="AD30" s="66" t="s">
        <v>29</v>
      </c>
      <c r="AE30" s="17"/>
      <c r="AF30" s="95"/>
      <c r="AG30" s="29"/>
      <c r="AH30" s="66" t="s">
        <v>29</v>
      </c>
      <c r="AI30" s="17"/>
      <c r="AJ30" s="95"/>
      <c r="AK30" s="29"/>
      <c r="AL30" s="70" t="s">
        <v>29</v>
      </c>
      <c r="AM30" s="37">
        <f>AVERAGE(AI30,AE30,AA30,W30,S30,O30,K30,G30,C30)</f>
        <v>345</v>
      </c>
    </row>
    <row r="31" spans="2:39" ht="15.75" thickBot="1" x14ac:dyDescent="0.3">
      <c r="B31" s="67" t="s">
        <v>43</v>
      </c>
      <c r="C31" s="33">
        <v>60</v>
      </c>
      <c r="D31" s="95"/>
      <c r="E31" s="29"/>
      <c r="F31" s="67" t="s">
        <v>30</v>
      </c>
      <c r="G31" s="21"/>
      <c r="H31" s="95"/>
      <c r="I31" s="29"/>
      <c r="J31" s="67" t="s">
        <v>30</v>
      </c>
      <c r="K31" s="21"/>
      <c r="L31" s="95"/>
      <c r="M31" s="29"/>
      <c r="N31" s="67" t="s">
        <v>30</v>
      </c>
      <c r="O31" s="21"/>
      <c r="P31" s="95"/>
      <c r="Q31" s="29"/>
      <c r="R31" s="67" t="s">
        <v>30</v>
      </c>
      <c r="S31" s="21"/>
      <c r="T31" s="95"/>
      <c r="U31" s="29"/>
      <c r="V31" s="67" t="s">
        <v>30</v>
      </c>
      <c r="W31" s="21"/>
      <c r="X31" s="95"/>
      <c r="Y31" s="29"/>
      <c r="Z31" s="67" t="s">
        <v>30</v>
      </c>
      <c r="AA31" s="21"/>
      <c r="AB31" s="95"/>
      <c r="AC31" s="29"/>
      <c r="AD31" s="67" t="s">
        <v>30</v>
      </c>
      <c r="AE31" s="21"/>
      <c r="AF31" s="95"/>
      <c r="AG31" s="29"/>
      <c r="AH31" s="67" t="s">
        <v>30</v>
      </c>
      <c r="AI31" s="21"/>
      <c r="AJ31" s="95"/>
      <c r="AK31" s="29"/>
      <c r="AL31" s="71" t="s">
        <v>44</v>
      </c>
      <c r="AM31" s="43">
        <f>AVERAGE(AI31,AE31,AA31,W31,S31,O31,K31,G31,C31)</f>
        <v>60</v>
      </c>
    </row>
    <row r="32" spans="2:39" ht="15.75" thickBot="1" x14ac:dyDescent="0.3">
      <c r="B32" s="6" t="s">
        <v>4</v>
      </c>
      <c r="C32" s="110">
        <f>C30*C31</f>
        <v>20700</v>
      </c>
      <c r="D32" s="93">
        <f>IF(C32&gt;0,C32/C$38,"")</f>
        <v>1.3354838709677419</v>
      </c>
      <c r="E32" s="29"/>
      <c r="F32" s="6" t="s">
        <v>4</v>
      </c>
      <c r="G32" s="22">
        <f>G30*G31</f>
        <v>0</v>
      </c>
      <c r="H32" s="93" t="str">
        <f>IF(G32&gt;0,G32/G$38,"")</f>
        <v/>
      </c>
      <c r="I32" s="29"/>
      <c r="J32" s="6" t="s">
        <v>4</v>
      </c>
      <c r="K32" s="22">
        <f>K30*K31</f>
        <v>0</v>
      </c>
      <c r="L32" s="93" t="str">
        <f>IF(K32&gt;0,K32/K$38,"")</f>
        <v/>
      </c>
      <c r="M32" s="29"/>
      <c r="N32" s="6" t="s">
        <v>4</v>
      </c>
      <c r="O32" s="22">
        <f>O30*O31</f>
        <v>0</v>
      </c>
      <c r="P32" s="93" t="str">
        <f>IF(O32&gt;0,O32/O$38,"")</f>
        <v/>
      </c>
      <c r="Q32" s="29"/>
      <c r="R32" s="6" t="s">
        <v>4</v>
      </c>
      <c r="S32" s="22">
        <f>S30*S31</f>
        <v>0</v>
      </c>
      <c r="T32" s="93" t="str">
        <f>IF(S32&gt;0,S32/S$38,"")</f>
        <v/>
      </c>
      <c r="U32" s="29"/>
      <c r="V32" s="6" t="s">
        <v>4</v>
      </c>
      <c r="W32" s="22">
        <f>W30*W31</f>
        <v>0</v>
      </c>
      <c r="X32" s="93" t="str">
        <f>IF(W32&gt;0,W32/W$38,"")</f>
        <v/>
      </c>
      <c r="Y32" s="29"/>
      <c r="Z32" s="6" t="s">
        <v>4</v>
      </c>
      <c r="AA32" s="22">
        <f>AA30*AA31</f>
        <v>0</v>
      </c>
      <c r="AB32" s="93" t="str">
        <f>IF(AA32&gt;0,AA32/AA$38,"")</f>
        <v/>
      </c>
      <c r="AC32" s="29"/>
      <c r="AD32" s="6" t="s">
        <v>4</v>
      </c>
      <c r="AE32" s="22">
        <f>AE30*AE31</f>
        <v>0</v>
      </c>
      <c r="AF32" s="93" t="str">
        <f>IF(AE32&gt;0,AE32/AE$38,"")</f>
        <v/>
      </c>
      <c r="AG32" s="29"/>
      <c r="AH32" s="6" t="s">
        <v>4</v>
      </c>
      <c r="AI32" s="22">
        <f>AI30*AI31</f>
        <v>0</v>
      </c>
      <c r="AJ32" s="93" t="str">
        <f>IF(AI32&gt;0,AI32/AI$38,"")</f>
        <v/>
      </c>
      <c r="AK32" s="29"/>
      <c r="AL32" s="72" t="s">
        <v>4</v>
      </c>
      <c r="AM32" s="42">
        <f t="shared" si="9"/>
        <v>1.3354838709677419</v>
      </c>
    </row>
    <row r="33" spans="2:41" ht="7.5" customHeight="1" thickBot="1" x14ac:dyDescent="0.3">
      <c r="B33" s="7"/>
      <c r="C33" s="111"/>
      <c r="D33" s="94"/>
      <c r="E33" s="29"/>
      <c r="F33" s="7"/>
      <c r="G33" s="20"/>
      <c r="H33" s="94"/>
      <c r="I33" s="29"/>
      <c r="J33" s="7"/>
      <c r="K33" s="20"/>
      <c r="L33" s="94"/>
      <c r="M33" s="29"/>
      <c r="N33" s="7"/>
      <c r="O33" s="20"/>
      <c r="P33" s="94"/>
      <c r="Q33" s="29"/>
      <c r="R33" s="7"/>
      <c r="S33" s="20"/>
      <c r="T33" s="94"/>
      <c r="U33" s="29"/>
      <c r="V33" s="7"/>
      <c r="W33" s="20"/>
      <c r="X33" s="94"/>
      <c r="Y33" s="29"/>
      <c r="Z33" s="7"/>
      <c r="AA33" s="20"/>
      <c r="AB33" s="94"/>
      <c r="AC33" s="29"/>
      <c r="AD33" s="7"/>
      <c r="AE33" s="20"/>
      <c r="AF33" s="94"/>
      <c r="AG33" s="29"/>
      <c r="AH33" s="7"/>
      <c r="AI33" s="20"/>
      <c r="AJ33" s="94"/>
      <c r="AK33" s="29"/>
      <c r="AL33" s="19"/>
      <c r="AM33" s="28"/>
    </row>
    <row r="34" spans="2:41" ht="15.75" thickBot="1" x14ac:dyDescent="0.3">
      <c r="B34" s="6" t="s">
        <v>40</v>
      </c>
      <c r="C34" s="107">
        <f>SUM(C20,C27,C32)</f>
        <v>34380</v>
      </c>
      <c r="D34" s="94"/>
      <c r="E34" s="29"/>
      <c r="F34" s="6" t="s">
        <v>40</v>
      </c>
      <c r="G34" s="18">
        <f>SUM(G20,G27,G32)</f>
        <v>0</v>
      </c>
      <c r="H34" s="94"/>
      <c r="I34" s="29"/>
      <c r="J34" s="6" t="s">
        <v>40</v>
      </c>
      <c r="K34" s="18">
        <f>SUM(K20,K27,K32)</f>
        <v>0</v>
      </c>
      <c r="L34" s="94"/>
      <c r="M34" s="29"/>
      <c r="N34" s="6" t="s">
        <v>40</v>
      </c>
      <c r="O34" s="18">
        <f>SUM(O20,O27,O32)</f>
        <v>0</v>
      </c>
      <c r="P34" s="94"/>
      <c r="Q34" s="29"/>
      <c r="R34" s="6" t="s">
        <v>40</v>
      </c>
      <c r="S34" s="18">
        <f>SUM(S20,S27,S32)</f>
        <v>0</v>
      </c>
      <c r="T34" s="94"/>
      <c r="U34" s="29"/>
      <c r="V34" s="6" t="s">
        <v>40</v>
      </c>
      <c r="W34" s="18">
        <f>SUM(W20,W27,W32)</f>
        <v>0</v>
      </c>
      <c r="X34" s="94"/>
      <c r="Y34" s="29"/>
      <c r="Z34" s="6" t="s">
        <v>40</v>
      </c>
      <c r="AA34" s="18">
        <f>SUM(AA20,AA27,AA32)</f>
        <v>0</v>
      </c>
      <c r="AB34" s="94"/>
      <c r="AC34" s="29"/>
      <c r="AD34" s="6" t="s">
        <v>40</v>
      </c>
      <c r="AE34" s="18">
        <f>SUM(AE20,AE27,AE32)</f>
        <v>0</v>
      </c>
      <c r="AF34" s="94"/>
      <c r="AG34" s="29"/>
      <c r="AH34" s="6" t="s">
        <v>40</v>
      </c>
      <c r="AI34" s="18">
        <f>SUM(AI20,AI27,AI32)</f>
        <v>0</v>
      </c>
      <c r="AJ34" s="94"/>
      <c r="AK34" s="29"/>
      <c r="AL34" s="14" t="s">
        <v>41</v>
      </c>
      <c r="AM34" s="54">
        <f>SUM(AI34,AE34,AA34,W34,S34,O34,K34,G34,C34)</f>
        <v>34380</v>
      </c>
    </row>
    <row r="35" spans="2:41" ht="7.5" customHeight="1" thickBot="1" x14ac:dyDescent="0.3">
      <c r="B35" s="7"/>
      <c r="C35" s="104"/>
      <c r="F35" s="7"/>
      <c r="G35" s="2"/>
      <c r="J35" s="7"/>
      <c r="K35" s="2"/>
      <c r="N35" s="7"/>
      <c r="O35" s="2"/>
      <c r="R35" s="7"/>
      <c r="S35" s="2"/>
      <c r="V35" s="7"/>
      <c r="W35" s="2"/>
      <c r="Z35" s="7"/>
      <c r="AA35" s="2"/>
      <c r="AD35" s="7"/>
      <c r="AE35" s="2"/>
      <c r="AH35" s="7"/>
      <c r="AI35" s="2"/>
      <c r="AL35" s="7"/>
    </row>
    <row r="36" spans="2:41" ht="19.5" thickBot="1" x14ac:dyDescent="0.35">
      <c r="B36" s="27" t="s">
        <v>31</v>
      </c>
      <c r="C36" s="112">
        <f>C34/C38</f>
        <v>2.2180645161290324</v>
      </c>
      <c r="D36" s="94"/>
      <c r="F36" s="27" t="s">
        <v>31</v>
      </c>
      <c r="G36" s="34" t="e">
        <f>G34/G38</f>
        <v>#DIV/0!</v>
      </c>
      <c r="H36" s="94"/>
      <c r="J36" s="27" t="s">
        <v>31</v>
      </c>
      <c r="K36" s="26" t="e">
        <f>K34/K38</f>
        <v>#DIV/0!</v>
      </c>
      <c r="N36" s="27" t="s">
        <v>31</v>
      </c>
      <c r="O36" s="26" t="e">
        <f>O34/O38</f>
        <v>#DIV/0!</v>
      </c>
      <c r="R36" s="27" t="s">
        <v>31</v>
      </c>
      <c r="S36" s="26" t="e">
        <f>S34/S38</f>
        <v>#DIV/0!</v>
      </c>
      <c r="V36" s="27" t="s">
        <v>31</v>
      </c>
      <c r="W36" s="26" t="e">
        <f>W34/W38</f>
        <v>#DIV/0!</v>
      </c>
      <c r="Z36" s="27" t="s">
        <v>31</v>
      </c>
      <c r="AA36" s="26" t="e">
        <f>AA34/AA38</f>
        <v>#DIV/0!</v>
      </c>
      <c r="AD36" s="27" t="s">
        <v>31</v>
      </c>
      <c r="AE36" s="26" t="e">
        <f>AE34/AE38</f>
        <v>#DIV/0!</v>
      </c>
      <c r="AH36" s="27" t="s">
        <v>31</v>
      </c>
      <c r="AI36" s="26" t="e">
        <f>AI34/AI38</f>
        <v>#DIV/0!</v>
      </c>
      <c r="AL36" s="27" t="s">
        <v>32</v>
      </c>
      <c r="AM36" s="44">
        <f>AM34/AM38</f>
        <v>2.2180645161290324</v>
      </c>
    </row>
    <row r="37" spans="2:41" ht="7.5" customHeight="1" thickBot="1" x14ac:dyDescent="0.3">
      <c r="B37" s="7"/>
      <c r="C37" s="104"/>
      <c r="F37" s="7"/>
      <c r="G37" s="2"/>
      <c r="J37" s="7"/>
      <c r="K37" s="2"/>
      <c r="N37" s="7"/>
      <c r="O37" s="2"/>
      <c r="R37" s="7"/>
      <c r="S37" s="2"/>
      <c r="V37" s="7"/>
      <c r="W37" s="2"/>
      <c r="Z37" s="7"/>
      <c r="AA37" s="2"/>
      <c r="AD37" s="7"/>
      <c r="AE37" s="2"/>
      <c r="AH37" s="7"/>
      <c r="AI37" s="2"/>
      <c r="AL37" s="7"/>
    </row>
    <row r="38" spans="2:41" ht="15" customHeight="1" thickBot="1" x14ac:dyDescent="0.3">
      <c r="B38" s="23" t="s">
        <v>2</v>
      </c>
      <c r="C38" s="113">
        <v>15500</v>
      </c>
      <c r="F38" s="23" t="s">
        <v>2</v>
      </c>
      <c r="G38" s="24"/>
      <c r="J38" s="23" t="s">
        <v>2</v>
      </c>
      <c r="K38" s="24"/>
      <c r="N38" s="23" t="s">
        <v>2</v>
      </c>
      <c r="O38" s="24"/>
      <c r="R38" s="23" t="s">
        <v>2</v>
      </c>
      <c r="S38" s="24"/>
      <c r="V38" s="23" t="s">
        <v>2</v>
      </c>
      <c r="W38" s="24"/>
      <c r="Z38" s="23" t="s">
        <v>2</v>
      </c>
      <c r="AA38" s="24"/>
      <c r="AD38" s="23" t="s">
        <v>2</v>
      </c>
      <c r="AE38" s="24"/>
      <c r="AH38" s="23" t="s">
        <v>2</v>
      </c>
      <c r="AI38" s="24"/>
      <c r="AL38" s="50" t="s">
        <v>35</v>
      </c>
      <c r="AM38" s="45">
        <f>SUM(AI38,AE38,AA38,W38,S38,O38,K38,G38,C38)</f>
        <v>15500</v>
      </c>
    </row>
    <row r="39" spans="2:41" ht="15.75" thickBot="1" x14ac:dyDescent="0.3">
      <c r="B39" s="6" t="s">
        <v>33</v>
      </c>
      <c r="C39" s="113">
        <v>1.7</v>
      </c>
      <c r="F39" s="6" t="s">
        <v>33</v>
      </c>
      <c r="G39" s="24"/>
      <c r="J39" s="6" t="s">
        <v>33</v>
      </c>
      <c r="K39" s="24"/>
      <c r="N39" s="6" t="s">
        <v>33</v>
      </c>
      <c r="O39" s="24"/>
      <c r="R39" s="6" t="s">
        <v>33</v>
      </c>
      <c r="S39" s="24"/>
      <c r="V39" s="6" t="s">
        <v>33</v>
      </c>
      <c r="W39" s="24"/>
      <c r="Z39" s="6" t="s">
        <v>33</v>
      </c>
      <c r="AA39" s="24"/>
      <c r="AD39" s="6" t="s">
        <v>33</v>
      </c>
      <c r="AE39" s="24"/>
      <c r="AH39" s="6" t="s">
        <v>33</v>
      </c>
      <c r="AI39" s="24"/>
      <c r="AL39" s="73" t="s">
        <v>34</v>
      </c>
      <c r="AM39" s="46">
        <f>AVERAGE(AI39,AE39,AA39,W39,S39,O39,K39,G39,C39)</f>
        <v>1.7</v>
      </c>
    </row>
    <row r="40" spans="2:41" ht="15.75" customHeight="1" thickBot="1" x14ac:dyDescent="0.3">
      <c r="B40" s="15" t="s">
        <v>36</v>
      </c>
      <c r="C40" s="114">
        <f>C9*C10*C39</f>
        <v>26350</v>
      </c>
      <c r="F40" s="15" t="s">
        <v>36</v>
      </c>
      <c r="G40" s="25" t="e">
        <f>G9*G10*G39</f>
        <v>#DIV/0!</v>
      </c>
      <c r="J40" s="15" t="s">
        <v>36</v>
      </c>
      <c r="K40" s="25" t="e">
        <f>K9*K10*K39</f>
        <v>#DIV/0!</v>
      </c>
      <c r="N40" s="15" t="s">
        <v>36</v>
      </c>
      <c r="O40" s="25" t="e">
        <f>O9*O10*O39</f>
        <v>#DIV/0!</v>
      </c>
      <c r="R40" s="15" t="s">
        <v>36</v>
      </c>
      <c r="S40" s="25" t="e">
        <f>S9*S10*S39</f>
        <v>#DIV/0!</v>
      </c>
      <c r="V40" s="15" t="s">
        <v>36</v>
      </c>
      <c r="W40" s="25" t="e">
        <f>W9*W10*W39</f>
        <v>#DIV/0!</v>
      </c>
      <c r="Z40" s="15" t="s">
        <v>36</v>
      </c>
      <c r="AA40" s="25" t="e">
        <f>AA9*AA10*AA39</f>
        <v>#DIV/0!</v>
      </c>
      <c r="AD40" s="15" t="s">
        <v>36</v>
      </c>
      <c r="AE40" s="25" t="e">
        <f>AE9*AE10*AE39</f>
        <v>#DIV/0!</v>
      </c>
      <c r="AH40" s="15" t="s">
        <v>36</v>
      </c>
      <c r="AI40" s="25" t="e">
        <f>AI9*AI10*AI39</f>
        <v>#DIV/0!</v>
      </c>
      <c r="AL40" s="72" t="s">
        <v>36</v>
      </c>
      <c r="AM40" s="38">
        <f>AM9*AM10*AM39</f>
        <v>26350</v>
      </c>
    </row>
    <row r="41" spans="2:41" ht="16.5" thickBot="1" x14ac:dyDescent="0.3">
      <c r="B41" s="74" t="s">
        <v>37</v>
      </c>
      <c r="C41" s="115">
        <f>(C40-C34)</f>
        <v>-8030</v>
      </c>
      <c r="D41" s="96"/>
      <c r="E41" s="79"/>
      <c r="F41" s="74" t="s">
        <v>37</v>
      </c>
      <c r="G41" s="77" t="e">
        <f>(G40-G34)</f>
        <v>#DIV/0!</v>
      </c>
      <c r="H41" s="96"/>
      <c r="I41" s="79"/>
      <c r="J41" s="74" t="s">
        <v>37</v>
      </c>
      <c r="K41" s="77" t="e">
        <f>(K40-K34)</f>
        <v>#DIV/0!</v>
      </c>
      <c r="L41" s="96"/>
      <c r="M41" s="79"/>
      <c r="N41" s="74" t="s">
        <v>37</v>
      </c>
      <c r="O41" s="77" t="e">
        <f>(O40-O34)</f>
        <v>#DIV/0!</v>
      </c>
      <c r="P41" s="96"/>
      <c r="Q41" s="79"/>
      <c r="R41" s="74" t="s">
        <v>37</v>
      </c>
      <c r="S41" s="77" t="e">
        <f>(S40-S34)</f>
        <v>#DIV/0!</v>
      </c>
      <c r="T41" s="96"/>
      <c r="U41" s="79"/>
      <c r="V41" s="74" t="s">
        <v>37</v>
      </c>
      <c r="W41" s="77" t="e">
        <f>(W40-W34)</f>
        <v>#DIV/0!</v>
      </c>
      <c r="X41" s="96"/>
      <c r="Y41" s="79"/>
      <c r="Z41" s="74" t="s">
        <v>37</v>
      </c>
      <c r="AA41" s="77" t="e">
        <f>(AA40-AA34)</f>
        <v>#DIV/0!</v>
      </c>
      <c r="AB41" s="96"/>
      <c r="AC41" s="79"/>
      <c r="AD41" s="74" t="s">
        <v>37</v>
      </c>
      <c r="AE41" s="77" t="e">
        <f>(AE40-AE34)</f>
        <v>#DIV/0!</v>
      </c>
      <c r="AF41" s="96"/>
      <c r="AG41" s="79"/>
      <c r="AH41" s="74" t="s">
        <v>37</v>
      </c>
      <c r="AI41" s="77" t="e">
        <f>(AI40-AI34)</f>
        <v>#DIV/0!</v>
      </c>
      <c r="AJ41" s="96"/>
      <c r="AK41" s="79"/>
      <c r="AL41" s="76" t="s">
        <v>37</v>
      </c>
      <c r="AM41" s="80">
        <f>(AM40-AM34)</f>
        <v>-8030</v>
      </c>
      <c r="AN41" s="75"/>
      <c r="AO41" s="75"/>
    </row>
    <row r="42" spans="2:41" ht="16.5" thickBot="1" x14ac:dyDescent="0.3">
      <c r="B42" s="74" t="s">
        <v>38</v>
      </c>
      <c r="C42" s="116">
        <f>(C40-C34)/C38</f>
        <v>-0.51806451612903226</v>
      </c>
      <c r="D42" s="96"/>
      <c r="E42" s="79"/>
      <c r="F42" s="74" t="s">
        <v>38</v>
      </c>
      <c r="G42" s="78" t="e">
        <f>(G40-G34)/G38</f>
        <v>#DIV/0!</v>
      </c>
      <c r="H42" s="96"/>
      <c r="I42" s="79"/>
      <c r="J42" s="74" t="s">
        <v>38</v>
      </c>
      <c r="K42" s="78" t="e">
        <f>(K40-K34)/K38</f>
        <v>#DIV/0!</v>
      </c>
      <c r="L42" s="96"/>
      <c r="M42" s="79"/>
      <c r="N42" s="74" t="s">
        <v>38</v>
      </c>
      <c r="O42" s="78" t="e">
        <f>(O40-O34)/O38</f>
        <v>#DIV/0!</v>
      </c>
      <c r="P42" s="96"/>
      <c r="Q42" s="79"/>
      <c r="R42" s="74" t="s">
        <v>38</v>
      </c>
      <c r="S42" s="78" t="e">
        <f>(S40-S34)/S38</f>
        <v>#DIV/0!</v>
      </c>
      <c r="T42" s="96"/>
      <c r="U42" s="79"/>
      <c r="V42" s="74" t="s">
        <v>38</v>
      </c>
      <c r="W42" s="78" t="e">
        <f>(W40-W34)/W38</f>
        <v>#DIV/0!</v>
      </c>
      <c r="X42" s="96"/>
      <c r="Y42" s="79"/>
      <c r="Z42" s="74" t="s">
        <v>38</v>
      </c>
      <c r="AA42" s="78" t="e">
        <f>(AA40-AA34)/AA38</f>
        <v>#DIV/0!</v>
      </c>
      <c r="AB42" s="96"/>
      <c r="AC42" s="79"/>
      <c r="AD42" s="74" t="s">
        <v>38</v>
      </c>
      <c r="AE42" s="78" t="e">
        <f>(AE40-AE34)/AE38</f>
        <v>#DIV/0!</v>
      </c>
      <c r="AF42" s="96"/>
      <c r="AG42" s="79"/>
      <c r="AH42" s="74" t="s">
        <v>38</v>
      </c>
      <c r="AI42" s="78" t="e">
        <f>(AI40-AI34)/AI38</f>
        <v>#DIV/0!</v>
      </c>
      <c r="AJ42" s="96"/>
      <c r="AK42" s="79"/>
      <c r="AL42" s="76" t="s">
        <v>38</v>
      </c>
      <c r="AM42" s="81">
        <f>(AM40-AM34)/AM38</f>
        <v>-0.51806451612903226</v>
      </c>
      <c r="AN42" s="75"/>
      <c r="AO42" s="75"/>
    </row>
    <row r="49" spans="3:36" s="7" customFormat="1" ht="6.75" customHeight="1" x14ac:dyDescent="0.25">
      <c r="C49" s="101"/>
      <c r="D49" s="97"/>
      <c r="H49" s="97"/>
      <c r="L49" s="97"/>
      <c r="P49" s="97"/>
      <c r="T49" s="97"/>
      <c r="X49" s="97"/>
      <c r="AB49" s="97"/>
      <c r="AF49" s="97"/>
      <c r="AJ49" s="97"/>
    </row>
  </sheetData>
  <mergeCells count="10">
    <mergeCell ref="R7:T7"/>
    <mergeCell ref="N7:P7"/>
    <mergeCell ref="J7:L7"/>
    <mergeCell ref="F7:H7"/>
    <mergeCell ref="B7:D7"/>
    <mergeCell ref="AL7:AM7"/>
    <mergeCell ref="AH7:AJ7"/>
    <mergeCell ref="AD7:AF7"/>
    <mergeCell ref="Z7:AB7"/>
    <mergeCell ref="V7:X7"/>
  </mergeCells>
  <conditionalFormatting sqref="B41:AM42">
    <cfRule type="cellIs" dxfId="0" priority="1" operator="lessThan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Cálculo 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2022-05-20T12:05:09Z</dcterms:modified>
</cp:coreProperties>
</file>